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601" activeTab="2"/>
  </bookViews>
  <sheets>
    <sheet name="IS" sheetId="1" r:id="rId1"/>
    <sheet name="BS" sheetId="2" r:id="rId2"/>
    <sheet name="Changes in Equity" sheetId="3" r:id="rId3"/>
    <sheet name="Cashflow" sheetId="4" r:id="rId4"/>
    <sheet name="Sheet1" sheetId="5" r:id="rId5"/>
  </sheets>
  <definedNames>
    <definedName name="_xlnm.Print_Area" localSheetId="1">'BS'!$A$1:$H$60</definedName>
    <definedName name="_xlnm.Print_Area" localSheetId="3">'Cashflow'!$A$1:$F$27</definedName>
    <definedName name="_xlnm.Print_Area" localSheetId="2">'Changes in Equity'!$A$1:$M$36</definedName>
    <definedName name="_xlnm.Print_Area" localSheetId="0">'IS'!$B$1:$J$37</definedName>
    <definedName name="_xlnm.Print_Titles" localSheetId="1">'BS'!$1:$6</definedName>
    <definedName name="_xlnm.Print_Titles" localSheetId="0">'IS'!$1:$11</definedName>
  </definedNames>
  <calcPr fullCalcOnLoad="1"/>
</workbook>
</file>

<file path=xl/sharedStrings.xml><?xml version="1.0" encoding="utf-8"?>
<sst xmlns="http://schemas.openxmlformats.org/spreadsheetml/2006/main" count="167" uniqueCount="118">
  <si>
    <t>(Incorporated in Malaysia)</t>
  </si>
  <si>
    <t>Taxation</t>
  </si>
  <si>
    <t>RM'000</t>
  </si>
  <si>
    <t>PRECEDING YEAR CORRESPONDING PERIOD</t>
  </si>
  <si>
    <t>Investment properties</t>
  </si>
  <si>
    <t>Current assets</t>
  </si>
  <si>
    <t>Cash and bank balances</t>
  </si>
  <si>
    <t>Current liabilities</t>
  </si>
  <si>
    <t>Short term borrowings</t>
  </si>
  <si>
    <t>Share capital</t>
  </si>
  <si>
    <t>Share premium</t>
  </si>
  <si>
    <t>Minority interests</t>
  </si>
  <si>
    <t>Long term borrowings</t>
  </si>
  <si>
    <t>Company</t>
  </si>
  <si>
    <t>Financial Period Ended</t>
  </si>
  <si>
    <t xml:space="preserve">Months </t>
  </si>
  <si>
    <r>
      <t xml:space="preserve">Quarter </t>
    </r>
    <r>
      <rPr>
        <i/>
        <sz val="8"/>
        <rFont val="Times New Roman"/>
        <family val="1"/>
      </rPr>
      <t>(first/second/third/fourth)</t>
    </r>
  </si>
  <si>
    <t>Revenue</t>
  </si>
  <si>
    <t>Minority interest</t>
  </si>
  <si>
    <t>Inventories</t>
  </si>
  <si>
    <t>Profit before taxation</t>
  </si>
  <si>
    <t xml:space="preserve">Basic </t>
  </si>
  <si>
    <t>Interest income</t>
  </si>
  <si>
    <t>Total</t>
  </si>
  <si>
    <t>Deferred tax assets</t>
  </si>
  <si>
    <t>Operating profit</t>
  </si>
  <si>
    <t>AS AT END OF PREVIOUS QUARTER</t>
  </si>
  <si>
    <t>30/09/02</t>
  </si>
  <si>
    <t>Other long term liabilities</t>
  </si>
  <si>
    <r>
      <t xml:space="preserve">KLCC PROPERTY HOLDINGS BERHAD </t>
    </r>
    <r>
      <rPr>
        <b/>
        <sz val="10"/>
        <rFont val="Times New Roman"/>
        <family val="1"/>
      </rPr>
      <t>(641576-U)</t>
    </r>
  </si>
  <si>
    <t>KLCC PROPERTY HOLDINGS BERHAD (641576-U)</t>
  </si>
  <si>
    <t>Finance costs</t>
  </si>
  <si>
    <t>NET CASH GENERATED FROM OPERATING ACTIVITIES</t>
  </si>
  <si>
    <t>Diluted</t>
  </si>
  <si>
    <t>Property, plant and equipment</t>
  </si>
  <si>
    <t>Investment in Associate</t>
  </si>
  <si>
    <t>(unaudited)</t>
  </si>
  <si>
    <t>UNAUDITED CONDENSED CONSOLIDATED BALANCE SHEET</t>
  </si>
  <si>
    <t>UNAUDITED CONDENSED CONSOLIDATED INCOME STATEMENT</t>
  </si>
  <si>
    <t>UNAUDITED CONDENSED CONSOLIDATED CASH FLOW STATEMENT</t>
  </si>
  <si>
    <t>UNAUDITED CONDENSED CONSOLIDATED STATEMENT OF CHANGES IN EQUITY</t>
  </si>
  <si>
    <t xml:space="preserve">Share of profit of </t>
  </si>
  <si>
    <t>associated company</t>
  </si>
  <si>
    <t>CASH AND CASH EQUIVALENTS AT BEGINNING OF PERIOD</t>
  </si>
  <si>
    <t>CASH AND CASH EQUIVALENTS AT END OF PERIOD</t>
  </si>
  <si>
    <t>Non-Distributable</t>
  </si>
  <si>
    <t>Distributable</t>
  </si>
  <si>
    <t>DEPOSITS</t>
  </si>
  <si>
    <t>ASSETS</t>
  </si>
  <si>
    <t>Non-current assets</t>
  </si>
  <si>
    <t>Bank balances</t>
  </si>
  <si>
    <t>TOTAL ASSETS</t>
  </si>
  <si>
    <t>EQUITY AND LIABILITIES</t>
  </si>
  <si>
    <t>Equity attributable to equity holders of the parent</t>
  </si>
  <si>
    <t>Total Equity</t>
  </si>
  <si>
    <t>Non-current liabilities</t>
  </si>
  <si>
    <t>Total Liabilities</t>
  </si>
  <si>
    <t>TOTAL EQUITY AND LIABILITIES</t>
  </si>
  <si>
    <t>Profit for the period</t>
  </si>
  <si>
    <t>Income tax expense</t>
  </si>
  <si>
    <t>Attributable to:</t>
  </si>
  <si>
    <t>Equity holders of the parent</t>
  </si>
  <si>
    <t>equity holders of the parent (sen):</t>
  </si>
  <si>
    <t>Earnings per share attributable to</t>
  </si>
  <si>
    <t>CASH AND CASH EQUIVALENTS AT THE END OF THE FINANCIAL PERIOD COMPRISE:</t>
  </si>
  <si>
    <t>First</t>
  </si>
  <si>
    <t>1Q</t>
  </si>
  <si>
    <t>Minority Interest</t>
  </si>
  <si>
    <t>Redeemable</t>
  </si>
  <si>
    <t>Interest</t>
  </si>
  <si>
    <t>Equity</t>
  </si>
  <si>
    <t>Retained</t>
  </si>
  <si>
    <t>Share</t>
  </si>
  <si>
    <t>Attributable to Equity Holders of the Parent</t>
  </si>
  <si>
    <t>Capital</t>
  </si>
  <si>
    <t>Premium</t>
  </si>
  <si>
    <t>Convertible</t>
  </si>
  <si>
    <t>Unsecured</t>
  </si>
  <si>
    <t>Loan Stocks</t>
  </si>
  <si>
    <t>Profits</t>
  </si>
  <si>
    <t>As previously stated</t>
  </si>
  <si>
    <t>As at 1 April 2006</t>
  </si>
  <si>
    <t>INDIVIDUAL QUARTER ENDED</t>
  </si>
  <si>
    <t>CUMULATIVE PERIOD ENDED</t>
  </si>
  <si>
    <t>Trade and other receivables</t>
  </si>
  <si>
    <t>Trade and other payables</t>
  </si>
  <si>
    <t xml:space="preserve">Capital </t>
  </si>
  <si>
    <t>Capital Reserve</t>
  </si>
  <si>
    <t>Transfer</t>
  </si>
  <si>
    <t>NET INCREASE IN CASH AND CASH  EQUIVALENTS</t>
  </si>
  <si>
    <t>NET CASH USED IN FINANCING ACTIVITIES</t>
  </si>
  <si>
    <t>CASH AND BANK BALANCES *</t>
  </si>
  <si>
    <t>*</t>
  </si>
  <si>
    <t>As at 1 April 2006 (restated *)</t>
  </si>
  <si>
    <r>
      <t xml:space="preserve">Reserve </t>
    </r>
    <r>
      <rPr>
        <b/>
        <sz val="6"/>
        <rFont val="Times New Roman"/>
        <family val="1"/>
      </rPr>
      <t>@</t>
    </r>
  </si>
  <si>
    <r>
      <t>@</t>
    </r>
    <r>
      <rPr>
        <i/>
        <sz val="9"/>
        <rFont val="Times New Roman"/>
        <family val="1"/>
      </rPr>
      <t xml:space="preserve"> Capital Reserve arises from the surplus of revaluation of investment property that will be distributed upon the sale of investment property.</t>
    </r>
  </si>
  <si>
    <t>Redeemable convertible unsecured loan stocks (RCULS)</t>
  </si>
  <si>
    <r>
      <t xml:space="preserve">Net assets </t>
    </r>
    <r>
      <rPr>
        <b/>
        <sz val="9"/>
        <rFont val="Times New Roman"/>
        <family val="1"/>
      </rPr>
      <t>(excl. RCULS)</t>
    </r>
    <r>
      <rPr>
        <b/>
        <sz val="10"/>
        <rFont val="Times New Roman"/>
        <family val="1"/>
      </rPr>
      <t xml:space="preserve"> per share (RM)</t>
    </r>
  </si>
  <si>
    <t>FOR THE THREE MONTH PERIOD ENDED 30 JUNE 2007</t>
  </si>
  <si>
    <t>(The unaudited condensed consolidated income statement should be read in conjunction with the audited financial statements for the year ended 31 March 2007 and the accompanying explanatory notes attached to this interim financial report)</t>
  </si>
  <si>
    <t>AS AT 30 JUNE 2007</t>
  </si>
  <si>
    <t>Revaluation Surplus</t>
  </si>
  <si>
    <t>Retained Profits</t>
  </si>
  <si>
    <t>(The unaudited condensed consolidated balance sheet should be read in conjunction with the audited financial statements for the year ended 31 March 2007 and the accompanying explanatory notes attached to this interim financial report)</t>
  </si>
  <si>
    <t>As at 30 June 2007</t>
  </si>
  <si>
    <t xml:space="preserve">As at 30 June 2006 </t>
  </si>
  <si>
    <t>Revaluation</t>
  </si>
  <si>
    <t>Reserve</t>
  </si>
  <si>
    <t>As at 1 April 2007</t>
  </si>
  <si>
    <t>(The unaudited condensed consolidated statement of changes in equity should be read in conjunction with the audited financial statements for the year ended 31 March 2007 and the accompanying explanatory notes attached to this interim financial report)</t>
  </si>
  <si>
    <t>(The unaudited condensed consolidated cash flow statement should be read in conjunction with the audited financial statements for the year ended 31 March 2007 and the accompanying explanatory notes attached to this interim financial report)</t>
  </si>
  <si>
    <t>* Included in the cash and bank balances are monies held on behalf of clients of RM1.18 million and RM1.47 million as at 30 June 2007 and 30 June 2006 respectively.</t>
  </si>
  <si>
    <t xml:space="preserve">Deferred taxation </t>
  </si>
  <si>
    <t>Prior year adjustment</t>
  </si>
  <si>
    <t>- effects of adopting FRS 112</t>
  </si>
  <si>
    <t>As at 1 April 2007 (restated *)</t>
  </si>
  <si>
    <t>(restated *)</t>
  </si>
  <si>
    <t>NET CASH GENERATED FROM INVESTING ACTIVITIES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</si>
</sst>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 &quot;#,##0_);\(&quot;RM &quot;#,##0\)"/>
    <numFmt numFmtId="165" formatCode="&quot;RM &quot;#,##0_);[Red]\(&quot;RM &quot;#,##0\)"/>
    <numFmt numFmtId="166" formatCode="&quot;RM &quot;#,##0.00_);\(&quot;RM &quot;#,##0.00\)"/>
    <numFmt numFmtId="167" formatCode="&quot;RM &quot;#,##0.00_);[Red]\(&quot;RM &quot;#,##0.00\)"/>
    <numFmt numFmtId="168" formatCode="_(&quot;RM &quot;* #,##0_);_(&quot;RM &quot;* \(#,##0\);_(&quot;RM &quot;* &quot;-&quot;_);_(@_)"/>
    <numFmt numFmtId="169" formatCode="_(&quot;RM &quot;* #,##0.00_);_(&quot;RM &quot;* \(#,##0.00\);_(&quot;RM &quot;* &quot;-&quot;??_);_(@_)"/>
    <numFmt numFmtId="170" formatCode="&quot;RM&quot;#,##0_);\(&quot;RM&quot;#,##0\)"/>
    <numFmt numFmtId="171" formatCode="&quot;RM&quot;#,##0_);[Red]\(&quot;RM&quot;#,##0\)"/>
    <numFmt numFmtId="172" formatCode="&quot;RM&quot;#,##0.00_);\(&quot;RM&quot;#,##0.00\)"/>
    <numFmt numFmtId="173" formatCode="&quot;RM&quot;#,##0.00_);[Red]\(&quot;RM&quot;#,##0.00\)"/>
    <numFmt numFmtId="174" formatCode="_(&quot;RM&quot;* #,##0_);_(&quot;RM&quot;* \(#,##0\);_(&quot;RM&quot;* &quot;-&quot;_);_(@_)"/>
    <numFmt numFmtId="175" formatCode="_(&quot;RM&quot;* #,##0.00_);_(&quot;RM&quot;* \(#,##0.00\);_(&quot;RM&quot;* &quot;-&quot;??_);_(@_)"/>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0_);_(* \(#,##0.0\);_(* &quot;-&quot;??_);_(@_)"/>
    <numFmt numFmtId="185" formatCode="_(* #,##0_);_(* \(#,##0\);_(* &quot;-&quot;??_);_(@_)"/>
    <numFmt numFmtId="186" formatCode="dd\ mmmm\ yyyy"/>
    <numFmt numFmtId="187" formatCode="&quot;Yes&quot;;&quot;Yes&quot;;&quot;No&quot;"/>
    <numFmt numFmtId="188" formatCode="&quot;True&quot;;&quot;True&quot;;&quot;False&quot;"/>
    <numFmt numFmtId="189" formatCode="&quot;On&quot;;&quot;On&quot;;&quot;Off&quot;"/>
    <numFmt numFmtId="190" formatCode="0.0%"/>
    <numFmt numFmtId="191" formatCode="0.0"/>
    <numFmt numFmtId="192" formatCode="#,##0.0_);[Red]\(#,##0.0\)"/>
    <numFmt numFmtId="193" formatCode="_(* #,##0.0_);_(* \(#,##0.0\);_(* &quot;-&quot;?_);_(@_)"/>
    <numFmt numFmtId="194" formatCode="0.0000000"/>
    <numFmt numFmtId="195" formatCode="0.000000"/>
    <numFmt numFmtId="196" formatCode="0.00000"/>
    <numFmt numFmtId="197" formatCode="0.0000"/>
    <numFmt numFmtId="198" formatCode="0.000"/>
    <numFmt numFmtId="199" formatCode="0.000000000"/>
    <numFmt numFmtId="200" formatCode="0.0000000000"/>
    <numFmt numFmtId="201" formatCode="0.00000000"/>
    <numFmt numFmtId="202" formatCode="0.000%"/>
    <numFmt numFmtId="203" formatCode="0.0000%"/>
    <numFmt numFmtId="204" formatCode="mm/dd/yy"/>
    <numFmt numFmtId="205" formatCode="[$-409]dddd\,\ mmmm\ dd\,\ yyyy"/>
    <numFmt numFmtId="206" formatCode="[$-409]d\-mmm\-yy;@"/>
  </numFmts>
  <fonts count="20">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i/>
      <sz val="9"/>
      <name val="Times New Roman"/>
      <family val="1"/>
    </font>
    <font>
      <u val="single"/>
      <sz val="9"/>
      <color indexed="12"/>
      <name val="Arial"/>
      <family val="0"/>
    </font>
    <font>
      <u val="single"/>
      <sz val="9"/>
      <color indexed="36"/>
      <name val="Arial"/>
      <family val="0"/>
    </font>
    <font>
      <i/>
      <sz val="8"/>
      <name val="Times New Roman"/>
      <family val="1"/>
    </font>
    <font>
      <b/>
      <sz val="10"/>
      <color indexed="10"/>
      <name val="Times New Roman"/>
      <family val="1"/>
    </font>
    <font>
      <b/>
      <sz val="9"/>
      <color indexed="10"/>
      <name val="Times New Roman"/>
      <family val="1"/>
    </font>
    <font>
      <sz val="10"/>
      <color indexed="10"/>
      <name val="Arial"/>
      <family val="0"/>
    </font>
    <font>
      <sz val="12"/>
      <name val="Times New Roman"/>
      <family val="1"/>
    </font>
    <font>
      <b/>
      <sz val="10"/>
      <name val="Arial"/>
      <family val="0"/>
    </font>
    <font>
      <i/>
      <sz val="10"/>
      <name val="Times New Roman"/>
      <family val="1"/>
    </font>
    <font>
      <b/>
      <sz val="6"/>
      <name val="Times New Roman"/>
      <family val="1"/>
    </font>
    <font>
      <i/>
      <sz val="6"/>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172">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0" fontId="3" fillId="0" borderId="0" xfId="0" applyFont="1" applyBorder="1" applyAlignment="1">
      <alignment/>
    </xf>
    <xf numFmtId="185"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6" fillId="0" borderId="0" xfId="0" applyFont="1" applyAlignment="1">
      <alignment/>
    </xf>
    <xf numFmtId="0" fontId="1" fillId="0" borderId="0" xfId="0" applyFont="1" applyAlignment="1">
      <alignment/>
    </xf>
    <xf numFmtId="0" fontId="3" fillId="0" borderId="0" xfId="0" applyFont="1" applyFill="1" applyAlignment="1">
      <alignment/>
    </xf>
    <xf numFmtId="0" fontId="1" fillId="0" borderId="0" xfId="0" applyFont="1" applyFill="1" applyAlignment="1">
      <alignment/>
    </xf>
    <xf numFmtId="185" fontId="1" fillId="0" borderId="0" xfId="15" applyNumberFormat="1" applyFont="1" applyFill="1" applyAlignment="1">
      <alignment/>
    </xf>
    <xf numFmtId="0" fontId="2" fillId="0" borderId="0" xfId="0" applyFont="1" applyAlignment="1">
      <alignment/>
    </xf>
    <xf numFmtId="0" fontId="7" fillId="0" borderId="0" xfId="0" applyFont="1" applyAlignment="1">
      <alignment horizontal="right"/>
    </xf>
    <xf numFmtId="185" fontId="2" fillId="0" borderId="0" xfId="15" applyNumberFormat="1" applyFont="1" applyAlignment="1">
      <alignment/>
    </xf>
    <xf numFmtId="0" fontId="6" fillId="0" borderId="0" xfId="0" applyFont="1" applyBorder="1" applyAlignment="1">
      <alignment horizontal="center"/>
    </xf>
    <xf numFmtId="0" fontId="7" fillId="0" borderId="0" xfId="0" applyFont="1" applyAlignment="1">
      <alignment vertical="top" wrapText="1"/>
    </xf>
    <xf numFmtId="0" fontId="7" fillId="0" borderId="0" xfId="0" applyFont="1" applyAlignment="1">
      <alignment/>
    </xf>
    <xf numFmtId="43" fontId="7" fillId="0" borderId="0" xfId="15" applyFont="1" applyFill="1" applyAlignment="1">
      <alignment/>
    </xf>
    <xf numFmtId="0" fontId="1" fillId="0" borderId="0" xfId="0" applyFont="1" applyAlignment="1">
      <alignment horizontal="left"/>
    </xf>
    <xf numFmtId="0" fontId="1" fillId="0" borderId="0" xfId="0" applyFont="1" applyFill="1" applyAlignment="1">
      <alignment horizontal="left"/>
    </xf>
    <xf numFmtId="0" fontId="3" fillId="0" borderId="0" xfId="0" applyFont="1" applyAlignment="1">
      <alignment horizontal="left"/>
    </xf>
    <xf numFmtId="0" fontId="1" fillId="0" borderId="0" xfId="21" applyFont="1">
      <alignment/>
      <protection/>
    </xf>
    <xf numFmtId="186" fontId="3" fillId="0" borderId="0" xfId="21" applyNumberFormat="1" applyFont="1" applyAlignment="1" quotePrefix="1">
      <alignment horizontal="left"/>
      <protection/>
    </xf>
    <xf numFmtId="0" fontId="1" fillId="0" borderId="0" xfId="0" applyFont="1" applyFill="1" applyBorder="1" applyAlignment="1">
      <alignment/>
    </xf>
    <xf numFmtId="0" fontId="7" fillId="0" borderId="0" xfId="0" applyFont="1" applyFill="1" applyAlignment="1">
      <alignment horizontal="right" vertical="top" wrapText="1"/>
    </xf>
    <xf numFmtId="185" fontId="7" fillId="0" borderId="0" xfId="15" applyNumberFormat="1" applyFont="1" applyFill="1" applyAlignment="1">
      <alignment/>
    </xf>
    <xf numFmtId="0" fontId="3" fillId="0" borderId="0" xfId="0" applyFont="1" applyFill="1" applyAlignment="1">
      <alignment horizontal="right"/>
    </xf>
    <xf numFmtId="0" fontId="3" fillId="0" borderId="0" xfId="0" applyFont="1" applyFill="1" applyBorder="1" applyAlignment="1">
      <alignment horizontal="right"/>
    </xf>
    <xf numFmtId="185" fontId="2" fillId="0" borderId="0" xfId="0" applyNumberFormat="1" applyFont="1" applyAlignment="1">
      <alignment/>
    </xf>
    <xf numFmtId="0" fontId="3" fillId="0" borderId="0" xfId="0" applyFont="1" applyBorder="1" applyAlignment="1">
      <alignment horizontal="left"/>
    </xf>
    <xf numFmtId="0" fontId="6" fillId="0" borderId="0" xfId="21">
      <alignment/>
      <protection/>
    </xf>
    <xf numFmtId="0" fontId="2" fillId="0" borderId="0" xfId="21" applyFont="1">
      <alignment/>
      <protection/>
    </xf>
    <xf numFmtId="0" fontId="8" fillId="0" borderId="0" xfId="0" applyFont="1" applyAlignment="1" quotePrefix="1">
      <alignment vertical="top" wrapText="1"/>
    </xf>
    <xf numFmtId="0" fontId="7" fillId="0" borderId="0" xfId="0" applyFont="1" applyAlignment="1" quotePrefix="1">
      <alignment vertical="top" wrapText="1"/>
    </xf>
    <xf numFmtId="0" fontId="11" fillId="0" borderId="0" xfId="21" applyFont="1" applyAlignment="1">
      <alignment vertical="top" wrapText="1"/>
      <protection/>
    </xf>
    <xf numFmtId="0" fontId="6" fillId="0" borderId="0" xfId="21" applyAlignment="1">
      <alignment horizontal="right" vertical="top" wrapText="1"/>
      <protection/>
    </xf>
    <xf numFmtId="0" fontId="6" fillId="0" borderId="0" xfId="21" applyAlignment="1">
      <alignment/>
      <protection/>
    </xf>
    <xf numFmtId="0" fontId="6" fillId="0" borderId="0" xfId="21" applyFill="1">
      <alignment/>
      <protection/>
    </xf>
    <xf numFmtId="0" fontId="6" fillId="0" borderId="0" xfId="21" applyFill="1" applyAlignment="1">
      <alignment horizontal="right" vertical="top" wrapText="1"/>
      <protection/>
    </xf>
    <xf numFmtId="0" fontId="2" fillId="0" borderId="0" xfId="21" applyFont="1" applyAlignment="1">
      <alignment wrapText="1"/>
      <protection/>
    </xf>
    <xf numFmtId="0" fontId="6" fillId="0" borderId="0" xfId="21" applyAlignment="1">
      <alignment wrapText="1"/>
      <protection/>
    </xf>
    <xf numFmtId="185" fontId="6" fillId="0" borderId="0" xfId="21" applyNumberFormat="1" applyFill="1">
      <alignment/>
      <protection/>
    </xf>
    <xf numFmtId="185" fontId="6" fillId="0" borderId="0" xfId="21" applyNumberFormat="1">
      <alignment/>
      <protection/>
    </xf>
    <xf numFmtId="0" fontId="7" fillId="0" borderId="0" xfId="0" applyFont="1" applyAlignment="1">
      <alignment/>
    </xf>
    <xf numFmtId="0" fontId="12" fillId="0" borderId="0" xfId="0" applyFont="1" applyFill="1" applyBorder="1" applyAlignment="1">
      <alignment horizontal="right"/>
    </xf>
    <xf numFmtId="0" fontId="3" fillId="0" borderId="0" xfId="0" applyFont="1" applyAlignment="1">
      <alignment horizontal="right"/>
    </xf>
    <xf numFmtId="0" fontId="1" fillId="0" borderId="0" xfId="0" applyFont="1" applyAlignment="1">
      <alignment horizontal="left" indent="1"/>
    </xf>
    <xf numFmtId="185" fontId="3" fillId="0" borderId="0" xfId="15" applyNumberFormat="1" applyFont="1" applyFill="1" applyAlignment="1">
      <alignment/>
    </xf>
    <xf numFmtId="185" fontId="3" fillId="0" borderId="0" xfId="15" applyNumberFormat="1" applyFont="1" applyFill="1" applyBorder="1" applyAlignment="1">
      <alignment/>
    </xf>
    <xf numFmtId="185" fontId="1" fillId="0" borderId="0" xfId="15" applyNumberFormat="1" applyFont="1" applyFill="1" applyBorder="1" applyAlignment="1">
      <alignment/>
    </xf>
    <xf numFmtId="185" fontId="3" fillId="0" borderId="1" xfId="15" applyNumberFormat="1" applyFont="1" applyFill="1" applyBorder="1" applyAlignment="1">
      <alignment/>
    </xf>
    <xf numFmtId="185" fontId="3" fillId="0" borderId="2" xfId="15" applyNumberFormat="1" applyFont="1" applyFill="1" applyBorder="1" applyAlignment="1">
      <alignment/>
    </xf>
    <xf numFmtId="185" fontId="3" fillId="0" borderId="0" xfId="15" applyNumberFormat="1" applyFont="1" applyAlignment="1">
      <alignment/>
    </xf>
    <xf numFmtId="185" fontId="1" fillId="0" borderId="0" xfId="21" applyNumberFormat="1" applyFont="1" applyFill="1" applyAlignment="1">
      <alignment/>
      <protection/>
    </xf>
    <xf numFmtId="0" fontId="1" fillId="0" borderId="0" xfId="21" applyFont="1" applyFill="1">
      <alignment/>
      <protection/>
    </xf>
    <xf numFmtId="185" fontId="1" fillId="0" borderId="0" xfId="15" applyNumberFormat="1" applyFont="1" applyAlignment="1">
      <alignment wrapText="1"/>
    </xf>
    <xf numFmtId="185" fontId="1" fillId="0" borderId="0" xfId="21" applyNumberFormat="1" applyFont="1" applyFill="1" applyAlignment="1">
      <alignment wrapText="1"/>
      <protection/>
    </xf>
    <xf numFmtId="0" fontId="3" fillId="0" borderId="0" xfId="0" applyFont="1" applyAlignment="1" quotePrefix="1">
      <alignment/>
    </xf>
    <xf numFmtId="15" fontId="3" fillId="0" borderId="0" xfId="21" applyNumberFormat="1" applyFont="1" quotePrefix="1">
      <alignment/>
      <protection/>
    </xf>
    <xf numFmtId="4" fontId="7" fillId="0" borderId="0" xfId="15" applyNumberFormat="1" applyFont="1" applyFill="1" applyAlignment="1">
      <alignment/>
    </xf>
    <xf numFmtId="0" fontId="15" fillId="0" borderId="0" xfId="0" applyFont="1" applyAlignment="1">
      <alignment wrapText="1"/>
    </xf>
    <xf numFmtId="0" fontId="0" fillId="0" borderId="0" xfId="0" applyAlignment="1">
      <alignment wrapText="1"/>
    </xf>
    <xf numFmtId="0" fontId="14" fillId="0" borderId="0" xfId="0" applyFont="1" applyAlignment="1">
      <alignment vertical="top"/>
    </xf>
    <xf numFmtId="185" fontId="3" fillId="0" borderId="0" xfId="15" applyNumberFormat="1" applyFont="1" applyAlignment="1">
      <alignment wrapText="1"/>
    </xf>
    <xf numFmtId="0" fontId="4" fillId="0" borderId="0" xfId="0" applyFont="1" applyAlignment="1">
      <alignment horizontal="center"/>
    </xf>
    <xf numFmtId="0" fontId="3" fillId="0" borderId="0" xfId="0" applyFont="1" applyAlignment="1">
      <alignment/>
    </xf>
    <xf numFmtId="0" fontId="13" fillId="0" borderId="0" xfId="0" applyFont="1" applyAlignment="1">
      <alignment wrapText="1"/>
    </xf>
    <xf numFmtId="185" fontId="3" fillId="0" borderId="2" xfId="15" applyNumberFormat="1" applyFont="1" applyBorder="1" applyAlignment="1">
      <alignment/>
    </xf>
    <xf numFmtId="185" fontId="3" fillId="0" borderId="0" xfId="15" applyNumberFormat="1" applyFont="1" applyBorder="1" applyAlignment="1">
      <alignment/>
    </xf>
    <xf numFmtId="15" fontId="3" fillId="0" borderId="0" xfId="21" applyNumberFormat="1" applyFont="1">
      <alignment/>
      <protection/>
    </xf>
    <xf numFmtId="0" fontId="13" fillId="0" borderId="0" xfId="0" applyFont="1" applyAlignment="1" quotePrefix="1">
      <alignment vertical="top" wrapText="1"/>
    </xf>
    <xf numFmtId="185" fontId="2" fillId="0" borderId="0" xfId="21" applyNumberFormat="1" applyFont="1">
      <alignment/>
      <protection/>
    </xf>
    <xf numFmtId="185" fontId="3" fillId="0" borderId="3" xfId="15" applyNumberFormat="1" applyFont="1" applyFill="1" applyBorder="1" applyAlignment="1">
      <alignment/>
    </xf>
    <xf numFmtId="0" fontId="3" fillId="0" borderId="0" xfId="0" applyFont="1" applyFill="1" applyAlignment="1">
      <alignment horizontal="center"/>
    </xf>
    <xf numFmtId="0" fontId="3" fillId="0" borderId="0" xfId="0" applyFont="1" applyAlignment="1">
      <alignment horizontal="center"/>
    </xf>
    <xf numFmtId="15" fontId="3" fillId="0" borderId="0" xfId="0" applyNumberFormat="1" applyFont="1" applyFill="1" applyAlignment="1">
      <alignment vertical="top" wrapText="1"/>
    </xf>
    <xf numFmtId="0" fontId="1" fillId="0" borderId="0" xfId="21" applyFont="1" applyBorder="1">
      <alignment/>
      <protection/>
    </xf>
    <xf numFmtId="0" fontId="7" fillId="0" borderId="0" xfId="0" applyFont="1" applyFill="1" applyAlignment="1">
      <alignment vertical="top" wrapText="1"/>
    </xf>
    <xf numFmtId="0" fontId="13" fillId="0" borderId="0" xfId="0" applyFont="1" applyFill="1" applyAlignment="1" quotePrefix="1">
      <alignment vertical="top" wrapText="1"/>
    </xf>
    <xf numFmtId="185" fontId="1" fillId="0" borderId="0" xfId="0" applyNumberFormat="1" applyFont="1" applyFill="1" applyAlignment="1">
      <alignment/>
    </xf>
    <xf numFmtId="0" fontId="6" fillId="0" borderId="0" xfId="21" applyFill="1" applyAlignment="1">
      <alignment wrapText="1"/>
      <protection/>
    </xf>
    <xf numFmtId="0" fontId="3" fillId="0" borderId="0" xfId="0" applyFont="1" applyAlignment="1">
      <alignment wrapText="1"/>
    </xf>
    <xf numFmtId="15" fontId="3" fillId="0" borderId="0" xfId="0" applyNumberFormat="1" applyFont="1" applyFill="1" applyAlignment="1">
      <alignment horizontal="center" vertical="top" wrapText="1"/>
    </xf>
    <xf numFmtId="0" fontId="3" fillId="0" borderId="0" xfId="0" applyNumberFormat="1" applyFont="1" applyAlignment="1">
      <alignment horizontal="left"/>
    </xf>
    <xf numFmtId="0" fontId="1" fillId="0" borderId="0" xfId="0" applyFont="1" applyAlignment="1">
      <alignment vertical="center"/>
    </xf>
    <xf numFmtId="185" fontId="3" fillId="0" borderId="4" xfId="15" applyNumberFormat="1" applyFont="1" applyFill="1" applyBorder="1" applyAlignment="1">
      <alignment vertical="center"/>
    </xf>
    <xf numFmtId="185" fontId="1" fillId="0" borderId="0" xfId="15" applyNumberFormat="1" applyFont="1" applyBorder="1" applyAlignment="1">
      <alignment/>
    </xf>
    <xf numFmtId="0" fontId="1" fillId="0" borderId="0" xfId="0" applyNumberFormat="1" applyFont="1" applyAlignment="1">
      <alignment horizontal="left"/>
    </xf>
    <xf numFmtId="185" fontId="3" fillId="0" borderId="0" xfId="15" applyNumberFormat="1" applyFont="1" applyFill="1" applyBorder="1" applyAlignment="1">
      <alignment vertical="center"/>
    </xf>
    <xf numFmtId="0" fontId="1" fillId="0" borderId="0" xfId="0" applyFont="1" applyBorder="1" applyAlignment="1">
      <alignment vertical="center"/>
    </xf>
    <xf numFmtId="0" fontId="1" fillId="0" borderId="0" xfId="0" applyNumberFormat="1" applyFont="1" applyAlignment="1">
      <alignment horizontal="left" wrapText="1"/>
    </xf>
    <xf numFmtId="0" fontId="1" fillId="0" borderId="0" xfId="0" applyNumberFormat="1" applyFont="1" applyAlignment="1">
      <alignment horizontal="left" wrapText="1" indent="1"/>
    </xf>
    <xf numFmtId="0" fontId="1" fillId="0" borderId="0" xfId="0" applyFont="1" applyBorder="1" applyAlignment="1">
      <alignment wrapText="1"/>
    </xf>
    <xf numFmtId="185" fontId="3" fillId="0" borderId="1" xfId="15" applyNumberFormat="1" applyFont="1" applyFill="1" applyBorder="1" applyAlignment="1">
      <alignment wrapText="1"/>
    </xf>
    <xf numFmtId="0" fontId="1" fillId="0" borderId="0" xfId="0" applyNumberFormat="1" applyFont="1" applyAlignment="1">
      <alignment horizontal="left" vertical="top"/>
    </xf>
    <xf numFmtId="0" fontId="1" fillId="0" borderId="0" xfId="0" applyFont="1" applyAlignment="1">
      <alignment vertical="top"/>
    </xf>
    <xf numFmtId="185" fontId="3" fillId="0" borderId="1" xfId="15" applyNumberFormat="1" applyFont="1" applyFill="1" applyBorder="1" applyAlignment="1">
      <alignment vertical="top"/>
    </xf>
    <xf numFmtId="185" fontId="1" fillId="0" borderId="0" xfId="15" applyNumberFormat="1" applyFont="1" applyAlignment="1">
      <alignment vertical="top"/>
    </xf>
    <xf numFmtId="0" fontId="1" fillId="0" borderId="0" xfId="0" applyFont="1" applyAlignment="1">
      <alignment vertical="top" wrapText="1"/>
    </xf>
    <xf numFmtId="185" fontId="3" fillId="0" borderId="0" xfId="15" applyNumberFormat="1" applyFont="1" applyFill="1" applyAlignment="1">
      <alignment vertical="top"/>
    </xf>
    <xf numFmtId="0" fontId="3" fillId="0" borderId="0" xfId="0" applyNumberFormat="1" applyFont="1" applyAlignment="1">
      <alignment horizontal="left" vertical="center" wrapText="1"/>
    </xf>
    <xf numFmtId="0" fontId="16" fillId="0" borderId="0" xfId="0" applyFont="1" applyAlignment="1">
      <alignment vertical="center"/>
    </xf>
    <xf numFmtId="185" fontId="3" fillId="0" borderId="2" xfId="15" applyNumberFormat="1" applyFont="1" applyFill="1" applyBorder="1" applyAlignment="1">
      <alignment vertical="center"/>
    </xf>
    <xf numFmtId="185" fontId="1" fillId="0" borderId="0" xfId="15" applyNumberFormat="1" applyFont="1" applyAlignment="1">
      <alignment vertical="center"/>
    </xf>
    <xf numFmtId="0" fontId="0" fillId="0" borderId="0" xfId="0" applyFont="1" applyAlignment="1">
      <alignment/>
    </xf>
    <xf numFmtId="0" fontId="1" fillId="0" borderId="0" xfId="0" applyFont="1" applyAlignment="1">
      <alignment horizontal="left" vertical="top" wrapText="1"/>
    </xf>
    <xf numFmtId="0" fontId="1" fillId="0" borderId="0" xfId="0" applyFont="1" applyFill="1" applyAlignment="1">
      <alignment vertical="top" wrapText="1"/>
    </xf>
    <xf numFmtId="43" fontId="3" fillId="0" borderId="0" xfId="15" applyFont="1" applyFill="1" applyAlignment="1">
      <alignment vertical="top"/>
    </xf>
    <xf numFmtId="185" fontId="1" fillId="0" borderId="0" xfId="15" applyNumberFormat="1" applyFont="1" applyFill="1" applyAlignment="1">
      <alignment vertical="top"/>
    </xf>
    <xf numFmtId="43" fontId="3" fillId="0" borderId="0" xfId="15" applyFont="1" applyFill="1" applyAlignment="1">
      <alignment horizontal="right" vertical="top"/>
    </xf>
    <xf numFmtId="0" fontId="1" fillId="0" borderId="0" xfId="0" applyFont="1" applyAlignment="1">
      <alignment horizontal="right"/>
    </xf>
    <xf numFmtId="0" fontId="3" fillId="0" borderId="0" xfId="0" applyNumberFormat="1" applyFont="1" applyAlignment="1">
      <alignment horizontal="left" vertical="top"/>
    </xf>
    <xf numFmtId="185" fontId="3" fillId="0" borderId="2" xfId="15" applyNumberFormat="1" applyFont="1" applyFill="1" applyBorder="1" applyAlignment="1">
      <alignment vertical="top"/>
    </xf>
    <xf numFmtId="0" fontId="1" fillId="0" borderId="0" xfId="0" applyFont="1" applyAlignment="1">
      <alignment horizontal="left" vertical="top" wrapText="1" indent="1"/>
    </xf>
    <xf numFmtId="0" fontId="1" fillId="0" borderId="0" xfId="0" applyFont="1" applyFill="1" applyAlignment="1">
      <alignment horizontal="left" vertical="top" wrapText="1"/>
    </xf>
    <xf numFmtId="0" fontId="1" fillId="0" borderId="0" xfId="21" applyFont="1">
      <alignment/>
      <protection/>
    </xf>
    <xf numFmtId="206" fontId="3" fillId="0" borderId="0" xfId="0" applyNumberFormat="1" applyFont="1" applyFill="1" applyAlignment="1">
      <alignment horizontal="center"/>
    </xf>
    <xf numFmtId="206" fontId="3" fillId="0" borderId="0" xfId="0" applyNumberFormat="1" applyFont="1" applyFill="1" applyBorder="1" applyAlignment="1">
      <alignment horizontal="center"/>
    </xf>
    <xf numFmtId="0" fontId="3" fillId="0" borderId="0" xfId="0" applyFont="1" applyFill="1" applyBorder="1" applyAlignment="1">
      <alignment horizontal="center"/>
    </xf>
    <xf numFmtId="14" fontId="3" fillId="0" borderId="0" xfId="0" applyNumberFormat="1" applyFont="1" applyFill="1" applyAlignment="1">
      <alignment horizontal="right"/>
    </xf>
    <xf numFmtId="0" fontId="3" fillId="0" borderId="0" xfId="21" applyFont="1" applyAlignment="1">
      <alignment horizontal="center"/>
      <protection/>
    </xf>
    <xf numFmtId="0" fontId="3" fillId="0" borderId="0" xfId="21" applyFont="1" applyAlignment="1">
      <alignment horizontal="center" vertical="center"/>
      <protection/>
    </xf>
    <xf numFmtId="0" fontId="3" fillId="0" borderId="0" xfId="21" applyFont="1" applyAlignment="1">
      <alignment horizontal="center" vertical="top" wrapText="1"/>
      <protection/>
    </xf>
    <xf numFmtId="0" fontId="17" fillId="0" borderId="0" xfId="21" applyFont="1" applyAlignment="1">
      <alignment vertical="top" wrapText="1"/>
      <protection/>
    </xf>
    <xf numFmtId="0" fontId="1" fillId="0" borderId="0" xfId="21" applyFont="1" applyAlignment="1" quotePrefix="1">
      <alignment horizontal="left" indent="1"/>
      <protection/>
    </xf>
    <xf numFmtId="0" fontId="3" fillId="0" borderId="0" xfId="21" applyFont="1" applyAlignment="1">
      <alignment wrapText="1"/>
      <protection/>
    </xf>
    <xf numFmtId="185" fontId="3" fillId="0" borderId="1" xfId="15" applyNumberFormat="1" applyFont="1" applyBorder="1" applyAlignment="1">
      <alignment/>
    </xf>
    <xf numFmtId="14" fontId="3" fillId="0" borderId="0" xfId="0" applyNumberFormat="1" applyFont="1" applyFill="1" applyAlignment="1" quotePrefix="1">
      <alignment horizontal="center"/>
    </xf>
    <xf numFmtId="14" fontId="3" fillId="0" borderId="0" xfId="0" applyNumberFormat="1" applyFont="1" applyAlignment="1">
      <alignment horizontal="center"/>
    </xf>
    <xf numFmtId="185" fontId="3" fillId="0" borderId="5" xfId="15" applyNumberFormat="1" applyFont="1" applyFill="1" applyBorder="1" applyAlignment="1">
      <alignment/>
    </xf>
    <xf numFmtId="185" fontId="3" fillId="0" borderId="4" xfId="15" applyNumberFormat="1" applyFont="1" applyFill="1" applyBorder="1" applyAlignment="1">
      <alignment/>
    </xf>
    <xf numFmtId="185" fontId="3" fillId="0" borderId="1" xfId="15" applyNumberFormat="1" applyFont="1" applyBorder="1" applyAlignment="1">
      <alignment wrapText="1"/>
    </xf>
    <xf numFmtId="0" fontId="0" fillId="0" borderId="0" xfId="0" applyFont="1" applyAlignment="1">
      <alignment wrapText="1"/>
    </xf>
    <xf numFmtId="0" fontId="16" fillId="0" borderId="0" xfId="0" applyFont="1" applyAlignment="1">
      <alignment wrapText="1"/>
    </xf>
    <xf numFmtId="0" fontId="8" fillId="0" borderId="0" xfId="21" applyFont="1" applyAlignment="1">
      <alignment vertical="top" wrapText="1"/>
      <protection/>
    </xf>
    <xf numFmtId="0" fontId="0" fillId="0" borderId="0" xfId="0" applyAlignment="1">
      <alignment horizontal="center"/>
    </xf>
    <xf numFmtId="185" fontId="3" fillId="0" borderId="0" xfId="15" applyNumberFormat="1" applyFont="1" applyAlignment="1">
      <alignment horizontal="center"/>
    </xf>
    <xf numFmtId="185" fontId="3" fillId="0" borderId="0" xfId="15" applyNumberFormat="1" applyFont="1" applyBorder="1" applyAlignment="1">
      <alignment horizontal="center"/>
    </xf>
    <xf numFmtId="185" fontId="3" fillId="0" borderId="1" xfId="15" applyNumberFormat="1" applyFont="1" applyBorder="1" applyAlignment="1">
      <alignment horizontal="center"/>
    </xf>
    <xf numFmtId="185" fontId="3" fillId="0" borderId="0" xfId="15" applyNumberFormat="1" applyFont="1" applyFill="1" applyBorder="1" applyAlignment="1">
      <alignment wrapText="1"/>
    </xf>
    <xf numFmtId="185" fontId="3" fillId="0" borderId="0" xfId="15" applyNumberFormat="1" applyFont="1" applyFill="1" applyBorder="1" applyAlignment="1">
      <alignment vertical="top"/>
    </xf>
    <xf numFmtId="185" fontId="3" fillId="0" borderId="0" xfId="15" applyNumberFormat="1" applyFont="1" applyFill="1" applyBorder="1" applyAlignment="1">
      <alignment horizontal="center" vertical="top"/>
    </xf>
    <xf numFmtId="185" fontId="1" fillId="0" borderId="0" xfId="15" applyNumberFormat="1" applyFont="1" applyBorder="1" applyAlignment="1">
      <alignment horizontal="center" wrapText="1"/>
    </xf>
    <xf numFmtId="185" fontId="1" fillId="0" borderId="0" xfId="15" applyNumberFormat="1" applyFont="1" applyBorder="1" applyAlignment="1">
      <alignment horizontal="center"/>
    </xf>
    <xf numFmtId="185" fontId="1" fillId="0" borderId="0" xfId="15" applyNumberFormat="1" applyFont="1" applyAlignment="1">
      <alignment horizontal="center" vertical="top"/>
    </xf>
    <xf numFmtId="185" fontId="3" fillId="0" borderId="0" xfId="15" applyNumberFormat="1" applyFont="1" applyFill="1" applyBorder="1" applyAlignment="1">
      <alignment horizontal="center" vertical="center"/>
    </xf>
    <xf numFmtId="4" fontId="3" fillId="0" borderId="0" xfId="15" applyNumberFormat="1" applyFont="1" applyFill="1" applyAlignment="1">
      <alignment/>
    </xf>
    <xf numFmtId="185" fontId="3" fillId="0" borderId="3" xfId="15" applyNumberFormat="1" applyFont="1" applyBorder="1" applyAlignment="1">
      <alignment/>
    </xf>
    <xf numFmtId="185" fontId="17" fillId="0" borderId="0" xfId="21" applyNumberFormat="1" applyFont="1" applyAlignment="1">
      <alignment vertical="top" wrapText="1"/>
      <protection/>
    </xf>
    <xf numFmtId="185" fontId="11" fillId="0" borderId="0" xfId="21" applyNumberFormat="1" applyFont="1" applyAlignment="1">
      <alignment vertical="top" wrapText="1"/>
      <protection/>
    </xf>
    <xf numFmtId="185" fontId="3" fillId="0" borderId="0" xfId="15" applyNumberFormat="1" applyFont="1" applyBorder="1" applyAlignment="1">
      <alignment wrapText="1"/>
    </xf>
    <xf numFmtId="0" fontId="4" fillId="0" borderId="0" xfId="0" applyFont="1" applyBorder="1" applyAlignment="1">
      <alignment horizontal="center"/>
    </xf>
    <xf numFmtId="0" fontId="3" fillId="0" borderId="0" xfId="0" applyFont="1" applyAlignment="1">
      <alignment horizontal="center"/>
    </xf>
    <xf numFmtId="0" fontId="6" fillId="0" borderId="0" xfId="0" applyFont="1" applyBorder="1" applyAlignment="1">
      <alignment horizontal="center"/>
    </xf>
    <xf numFmtId="0" fontId="13" fillId="0" borderId="0" xfId="0" applyFont="1" applyAlignment="1">
      <alignment wrapText="1"/>
    </xf>
    <xf numFmtId="0" fontId="0" fillId="0" borderId="0" xfId="0" applyAlignment="1">
      <alignment wrapText="1"/>
    </xf>
    <xf numFmtId="0" fontId="3" fillId="0" borderId="0" xfId="0" applyFont="1" applyAlignment="1">
      <alignment wrapText="1"/>
    </xf>
    <xf numFmtId="0" fontId="0" fillId="0" borderId="0" xfId="0" applyFont="1" applyAlignment="1">
      <alignment wrapText="1"/>
    </xf>
    <xf numFmtId="0" fontId="16" fillId="0" borderId="0" xfId="0" applyFont="1" applyAlignment="1">
      <alignment wrapText="1"/>
    </xf>
    <xf numFmtId="0" fontId="13" fillId="0" borderId="0" xfId="0" applyFont="1" applyAlignment="1" quotePrefix="1">
      <alignment vertical="top" wrapText="1"/>
    </xf>
    <xf numFmtId="0" fontId="3" fillId="0" borderId="0" xfId="21" applyFont="1" applyAlignment="1">
      <alignment horizontal="center"/>
      <protection/>
    </xf>
    <xf numFmtId="0" fontId="0" fillId="0" borderId="0" xfId="0" applyAlignment="1">
      <alignment horizontal="center"/>
    </xf>
    <xf numFmtId="0" fontId="19" fillId="0" borderId="0" xfId="21" applyFont="1" applyAlignment="1" quotePrefix="1">
      <alignment vertical="top" wrapText="1"/>
      <protection/>
    </xf>
    <xf numFmtId="0" fontId="8" fillId="0" borderId="0" xfId="21" applyFont="1" applyAlignment="1">
      <alignment vertical="top" wrapText="1"/>
      <protection/>
    </xf>
    <xf numFmtId="0" fontId="1" fillId="0" borderId="0" xfId="21" applyFont="1" applyAlignment="1">
      <alignment wrapText="1"/>
      <protection/>
    </xf>
    <xf numFmtId="0" fontId="3" fillId="0" borderId="0" xfId="21" applyFont="1" applyAlignment="1">
      <alignment wrapText="1"/>
      <protection/>
    </xf>
    <xf numFmtId="0" fontId="3" fillId="0" borderId="0" xfId="21" applyFont="1" applyAlignment="1">
      <alignment horizontal="left" wrapText="1"/>
      <protection/>
    </xf>
    <xf numFmtId="0" fontId="4" fillId="0" borderId="0" xfId="0" applyFont="1" applyAlignment="1">
      <alignment horizontal="center"/>
    </xf>
    <xf numFmtId="0" fontId="0" fillId="0" borderId="0" xfId="0"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514350</xdr:colOff>
      <xdr:row>9</xdr:row>
      <xdr:rowOff>85725</xdr:rowOff>
    </xdr:from>
    <xdr:to>
      <xdr:col>5</xdr:col>
      <xdr:colOff>714375</xdr:colOff>
      <xdr:row>9</xdr:row>
      <xdr:rowOff>85725</xdr:rowOff>
    </xdr:to>
    <xdr:sp>
      <xdr:nvSpPr>
        <xdr:cNvPr id="1" name="Line 3"/>
        <xdr:cNvSpPr>
          <a:spLocks/>
        </xdr:cNvSpPr>
      </xdr:nvSpPr>
      <xdr:spPr>
        <a:xfrm>
          <a:off x="4791075" y="179070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95250</xdr:colOff>
      <xdr:row>8</xdr:row>
      <xdr:rowOff>85725</xdr:rowOff>
    </xdr:from>
    <xdr:to>
      <xdr:col>8</xdr:col>
      <xdr:colOff>704850</xdr:colOff>
      <xdr:row>8</xdr:row>
      <xdr:rowOff>85725</xdr:rowOff>
    </xdr:to>
    <xdr:sp>
      <xdr:nvSpPr>
        <xdr:cNvPr id="2" name="Line 6"/>
        <xdr:cNvSpPr>
          <a:spLocks/>
        </xdr:cNvSpPr>
      </xdr:nvSpPr>
      <xdr:spPr>
        <a:xfrm>
          <a:off x="5895975" y="1628775"/>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200025</xdr:colOff>
      <xdr:row>8</xdr:row>
      <xdr:rowOff>95250</xdr:rowOff>
    </xdr:from>
    <xdr:to>
      <xdr:col>2</xdr:col>
      <xdr:colOff>647700</xdr:colOff>
      <xdr:row>8</xdr:row>
      <xdr:rowOff>95250</xdr:rowOff>
    </xdr:to>
    <xdr:sp>
      <xdr:nvSpPr>
        <xdr:cNvPr id="3" name="Line 7"/>
        <xdr:cNvSpPr>
          <a:spLocks/>
        </xdr:cNvSpPr>
      </xdr:nvSpPr>
      <xdr:spPr>
        <a:xfrm flipH="1">
          <a:off x="2333625" y="1638300"/>
          <a:ext cx="4476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9</xdr:row>
      <xdr:rowOff>95250</xdr:rowOff>
    </xdr:from>
    <xdr:to>
      <xdr:col>3</xdr:col>
      <xdr:colOff>228600</xdr:colOff>
      <xdr:row>9</xdr:row>
      <xdr:rowOff>95250</xdr:rowOff>
    </xdr:to>
    <xdr:sp>
      <xdr:nvSpPr>
        <xdr:cNvPr id="4" name="Line 10"/>
        <xdr:cNvSpPr>
          <a:spLocks/>
        </xdr:cNvSpPr>
      </xdr:nvSpPr>
      <xdr:spPr>
        <a:xfrm flipH="1">
          <a:off x="2838450" y="1800225"/>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400050</xdr:colOff>
      <xdr:row>11</xdr:row>
      <xdr:rowOff>95250</xdr:rowOff>
    </xdr:from>
    <xdr:to>
      <xdr:col>8</xdr:col>
      <xdr:colOff>647700</xdr:colOff>
      <xdr:row>11</xdr:row>
      <xdr:rowOff>95250</xdr:rowOff>
    </xdr:to>
    <xdr:sp>
      <xdr:nvSpPr>
        <xdr:cNvPr id="5" name="Line 11"/>
        <xdr:cNvSpPr>
          <a:spLocks/>
        </xdr:cNvSpPr>
      </xdr:nvSpPr>
      <xdr:spPr>
        <a:xfrm>
          <a:off x="6200775" y="2124075"/>
          <a:ext cx="2476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38100</xdr:colOff>
      <xdr:row>11</xdr:row>
      <xdr:rowOff>95250</xdr:rowOff>
    </xdr:from>
    <xdr:to>
      <xdr:col>6</xdr:col>
      <xdr:colOff>333375</xdr:colOff>
      <xdr:row>11</xdr:row>
      <xdr:rowOff>95250</xdr:rowOff>
    </xdr:to>
    <xdr:sp>
      <xdr:nvSpPr>
        <xdr:cNvPr id="6" name="Line 12"/>
        <xdr:cNvSpPr>
          <a:spLocks/>
        </xdr:cNvSpPr>
      </xdr:nvSpPr>
      <xdr:spPr>
        <a:xfrm flipH="1">
          <a:off x="5029200" y="2124075"/>
          <a:ext cx="295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K43"/>
  <sheetViews>
    <sheetView showGridLines="0" zoomScaleSheetLayoutView="100" workbookViewId="0" topLeftCell="A1">
      <selection activeCell="D15" sqref="D15"/>
    </sheetView>
  </sheetViews>
  <sheetFormatPr defaultColWidth="9.140625" defaultRowHeight="12.75"/>
  <cols>
    <col min="1" max="1" width="9.140625" style="1" customWidth="1"/>
    <col min="2" max="2" width="29.421875" style="1" customWidth="1"/>
    <col min="3" max="3" width="1.7109375" style="1" customWidth="1"/>
    <col min="4" max="4" width="16.28125" style="12" customWidth="1"/>
    <col min="5" max="5" width="16.28125" style="1" customWidth="1"/>
    <col min="6" max="6" width="1.7109375" style="1" customWidth="1"/>
    <col min="7" max="7" width="16.28125" style="12" customWidth="1"/>
    <col min="8" max="8" width="16.28125" style="1" customWidth="1"/>
    <col min="9" max="9" width="1.421875" style="1" customWidth="1"/>
    <col min="10" max="10" width="9.00390625" style="1" customWidth="1"/>
    <col min="11" max="16384" width="9.140625" style="1" customWidth="1"/>
  </cols>
  <sheetData>
    <row r="1" spans="2:11" ht="18.75">
      <c r="B1" s="154" t="s">
        <v>29</v>
      </c>
      <c r="C1" s="154"/>
      <c r="D1" s="154"/>
      <c r="E1" s="154"/>
      <c r="F1" s="154"/>
      <c r="G1" s="154"/>
      <c r="H1" s="154"/>
      <c r="I1" s="6"/>
      <c r="J1" s="6"/>
      <c r="K1" s="6"/>
    </row>
    <row r="2" spans="2:11" ht="12.75">
      <c r="B2" s="156" t="s">
        <v>0</v>
      </c>
      <c r="C2" s="156"/>
      <c r="D2" s="156"/>
      <c r="E2" s="156"/>
      <c r="F2" s="156"/>
      <c r="G2" s="156"/>
      <c r="H2" s="156"/>
      <c r="I2" s="156"/>
      <c r="J2" s="156"/>
      <c r="K2" s="7"/>
    </row>
    <row r="3" spans="2:11" ht="9" customHeight="1">
      <c r="B3" s="17"/>
      <c r="C3" s="17"/>
      <c r="D3" s="17"/>
      <c r="E3" s="17"/>
      <c r="F3" s="17"/>
      <c r="G3" s="17"/>
      <c r="H3" s="17"/>
      <c r="I3" s="17"/>
      <c r="J3" s="17"/>
      <c r="K3" s="7"/>
    </row>
    <row r="4" spans="4:9" s="2" customFormat="1" ht="9" customHeight="1">
      <c r="D4" s="26"/>
      <c r="G4" s="26"/>
      <c r="H4" s="4"/>
      <c r="I4" s="4"/>
    </row>
    <row r="5" spans="2:9" ht="15" customHeight="1">
      <c r="B5" s="159" t="s">
        <v>38</v>
      </c>
      <c r="C5" s="160"/>
      <c r="D5" s="160"/>
      <c r="E5" s="160"/>
      <c r="F5" s="160"/>
      <c r="G5" s="160"/>
      <c r="H5" s="160"/>
      <c r="I5" s="135"/>
    </row>
    <row r="6" spans="2:9" ht="16.5" customHeight="1">
      <c r="B6" s="159" t="s">
        <v>98</v>
      </c>
      <c r="C6" s="161"/>
      <c r="D6" s="161"/>
      <c r="E6" s="161"/>
      <c r="F6" s="161"/>
      <c r="G6" s="161"/>
      <c r="H6" s="161"/>
      <c r="I6" s="136"/>
    </row>
    <row r="7" ht="16.5" customHeight="1">
      <c r="B7" s="60"/>
    </row>
    <row r="8" spans="4:9" ht="16.5" customHeight="1">
      <c r="D8" s="155" t="s">
        <v>82</v>
      </c>
      <c r="E8" s="155"/>
      <c r="F8" s="10"/>
      <c r="G8" s="155" t="s">
        <v>83</v>
      </c>
      <c r="H8" s="155"/>
      <c r="I8" s="77"/>
    </row>
    <row r="9" spans="4:9" ht="24.75" customHeight="1">
      <c r="D9" s="78">
        <v>39263</v>
      </c>
      <c r="E9" s="78">
        <v>38898</v>
      </c>
      <c r="F9" s="68"/>
      <c r="G9" s="78">
        <f>+D9</f>
        <v>39263</v>
      </c>
      <c r="H9" s="78">
        <f>+E9</f>
        <v>38898</v>
      </c>
      <c r="I9" s="78"/>
    </row>
    <row r="10" spans="4:9" ht="16.5" customHeight="1">
      <c r="D10" s="29" t="s">
        <v>2</v>
      </c>
      <c r="E10" s="48" t="s">
        <v>2</v>
      </c>
      <c r="F10" s="48"/>
      <c r="G10" s="29" t="s">
        <v>2</v>
      </c>
      <c r="H10" s="48" t="s">
        <v>2</v>
      </c>
      <c r="I10" s="48"/>
    </row>
    <row r="11" ht="9" customHeight="1"/>
    <row r="12" spans="2:9" ht="16.5" customHeight="1" thickBot="1">
      <c r="B12" s="86" t="s">
        <v>17</v>
      </c>
      <c r="C12" s="87"/>
      <c r="D12" s="88">
        <v>207578</v>
      </c>
      <c r="E12" s="88">
        <v>189975</v>
      </c>
      <c r="F12" s="89"/>
      <c r="G12" s="88">
        <f>+D12</f>
        <v>207578</v>
      </c>
      <c r="H12" s="88">
        <f>+E12</f>
        <v>189975</v>
      </c>
      <c r="I12" s="91"/>
    </row>
    <row r="13" spans="2:9" ht="16.5" customHeight="1">
      <c r="B13" s="90"/>
      <c r="C13" s="87"/>
      <c r="D13" s="91"/>
      <c r="E13" s="91"/>
      <c r="F13" s="5"/>
      <c r="G13" s="91"/>
      <c r="H13" s="91"/>
      <c r="I13" s="91"/>
    </row>
    <row r="14" spans="2:9" s="2" customFormat="1" ht="16.5" customHeight="1">
      <c r="B14" s="86" t="s">
        <v>25</v>
      </c>
      <c r="C14" s="92"/>
      <c r="D14" s="91">
        <v>153194</v>
      </c>
      <c r="E14" s="91">
        <f>133599+1657</f>
        <v>135256</v>
      </c>
      <c r="F14" s="89"/>
      <c r="G14" s="91">
        <f aca="true" t="shared" si="0" ref="G14:H16">+D14</f>
        <v>153194</v>
      </c>
      <c r="H14" s="91">
        <f t="shared" si="0"/>
        <v>135256</v>
      </c>
      <c r="I14" s="91"/>
    </row>
    <row r="15" spans="2:9" s="2" customFormat="1" ht="16.5" customHeight="1">
      <c r="B15" s="90" t="s">
        <v>22</v>
      </c>
      <c r="C15" s="92"/>
      <c r="D15" s="91">
        <v>4183</v>
      </c>
      <c r="E15" s="91">
        <v>4867</v>
      </c>
      <c r="F15" s="89"/>
      <c r="G15" s="91">
        <f t="shared" si="0"/>
        <v>4183</v>
      </c>
      <c r="H15" s="91">
        <f t="shared" si="0"/>
        <v>4867</v>
      </c>
      <c r="I15" s="91"/>
    </row>
    <row r="16" spans="2:9" s="2" customFormat="1" ht="16.5" customHeight="1">
      <c r="B16" s="90" t="s">
        <v>31</v>
      </c>
      <c r="C16" s="92"/>
      <c r="D16" s="91">
        <v>-43988</v>
      </c>
      <c r="E16" s="91">
        <v>-47931</v>
      </c>
      <c r="F16" s="89"/>
      <c r="G16" s="91">
        <f t="shared" si="0"/>
        <v>-43988</v>
      </c>
      <c r="H16" s="91">
        <f t="shared" si="0"/>
        <v>-47931</v>
      </c>
      <c r="I16" s="91"/>
    </row>
    <row r="17" spans="2:9" s="2" customFormat="1" ht="16.5" customHeight="1">
      <c r="B17" s="93" t="s">
        <v>41</v>
      </c>
      <c r="C17" s="92"/>
      <c r="D17" s="91"/>
      <c r="E17" s="91"/>
      <c r="F17" s="89"/>
      <c r="G17" s="91"/>
      <c r="H17" s="91"/>
      <c r="I17" s="91"/>
    </row>
    <row r="18" spans="2:9" s="95" customFormat="1" ht="16.5" customHeight="1">
      <c r="B18" s="94" t="s">
        <v>42</v>
      </c>
      <c r="D18" s="96">
        <v>2427</v>
      </c>
      <c r="E18" s="96">
        <v>1983</v>
      </c>
      <c r="F18" s="145"/>
      <c r="G18" s="96">
        <f>+D18</f>
        <v>2427</v>
      </c>
      <c r="H18" s="96">
        <f>+E18</f>
        <v>1983</v>
      </c>
      <c r="I18" s="142"/>
    </row>
    <row r="19" spans="2:9" s="2" customFormat="1" ht="16.5" customHeight="1">
      <c r="B19" s="86" t="s">
        <v>20</v>
      </c>
      <c r="C19" s="92"/>
      <c r="D19" s="91">
        <f>SUM(D14:D18)</f>
        <v>115816</v>
      </c>
      <c r="E19" s="91">
        <f>SUM(E14:E18)</f>
        <v>94175</v>
      </c>
      <c r="F19" s="146"/>
      <c r="G19" s="91">
        <f>SUM(G14:G18)</f>
        <v>115816</v>
      </c>
      <c r="H19" s="91">
        <f>SUM(H14:H18)</f>
        <v>94175</v>
      </c>
      <c r="I19" s="148"/>
    </row>
    <row r="20" spans="2:9" s="98" customFormat="1" ht="16.5" customHeight="1">
      <c r="B20" s="97" t="s">
        <v>59</v>
      </c>
      <c r="D20" s="99">
        <v>-28306</v>
      </c>
      <c r="E20" s="99">
        <v>-25526</v>
      </c>
      <c r="F20" s="147"/>
      <c r="G20" s="99">
        <f>+D20</f>
        <v>-28306</v>
      </c>
      <c r="H20" s="99">
        <f>+E20</f>
        <v>-25526</v>
      </c>
      <c r="I20" s="144"/>
    </row>
    <row r="21" spans="2:9" ht="16.5" customHeight="1" thickBot="1">
      <c r="B21" s="114" t="s">
        <v>58</v>
      </c>
      <c r="C21" s="101"/>
      <c r="D21" s="115">
        <f>SUM(D19:D20)</f>
        <v>87510</v>
      </c>
      <c r="E21" s="115">
        <f>SUM(E19:E20)</f>
        <v>68649</v>
      </c>
      <c r="F21" s="5"/>
      <c r="G21" s="115">
        <f>SUM(G19:G20)</f>
        <v>87510</v>
      </c>
      <c r="H21" s="115">
        <f>SUM(H19:H20)</f>
        <v>68649</v>
      </c>
      <c r="I21" s="143"/>
    </row>
    <row r="22" spans="2:9" ht="9" customHeight="1">
      <c r="B22" s="114"/>
      <c r="C22" s="101"/>
      <c r="D22" s="102"/>
      <c r="E22" s="102"/>
      <c r="F22" s="5"/>
      <c r="G22" s="102"/>
      <c r="H22" s="102"/>
      <c r="I22" s="102"/>
    </row>
    <row r="23" spans="2:9" ht="16.5" customHeight="1">
      <c r="B23" s="97" t="s">
        <v>60</v>
      </c>
      <c r="C23" s="101"/>
      <c r="D23" s="102"/>
      <c r="E23" s="102"/>
      <c r="F23" s="5"/>
      <c r="G23" s="102"/>
      <c r="H23" s="102"/>
      <c r="I23" s="102"/>
    </row>
    <row r="24" spans="2:9" ht="16.5" customHeight="1">
      <c r="B24" s="97" t="s">
        <v>61</v>
      </c>
      <c r="C24" s="101"/>
      <c r="D24" s="102">
        <f>+D21-D25</f>
        <v>53447</v>
      </c>
      <c r="E24" s="102">
        <f>+E21-E25</f>
        <v>42186</v>
      </c>
      <c r="F24" s="5"/>
      <c r="G24" s="102">
        <f>+G21-G25</f>
        <v>53447</v>
      </c>
      <c r="H24" s="102">
        <f>+H21-H25</f>
        <v>42186</v>
      </c>
      <c r="I24" s="102"/>
    </row>
    <row r="25" spans="2:9" s="98" customFormat="1" ht="16.5" customHeight="1">
      <c r="B25" s="97" t="s">
        <v>18</v>
      </c>
      <c r="D25" s="99">
        <v>34063</v>
      </c>
      <c r="E25" s="99">
        <v>26463</v>
      </c>
      <c r="F25" s="100"/>
      <c r="G25" s="99">
        <f>+D25</f>
        <v>34063</v>
      </c>
      <c r="H25" s="99">
        <f>+E25</f>
        <v>26463</v>
      </c>
      <c r="I25" s="143"/>
    </row>
    <row r="26" spans="2:9" s="87" customFormat="1" ht="16.5" customHeight="1" thickBot="1">
      <c r="B26" s="103"/>
      <c r="C26" s="104"/>
      <c r="D26" s="105">
        <f>+D24+D25</f>
        <v>87510</v>
      </c>
      <c r="E26" s="105">
        <f>+E24+E25</f>
        <v>68649</v>
      </c>
      <c r="F26" s="106"/>
      <c r="G26" s="105">
        <f>+G24+G25</f>
        <v>87510</v>
      </c>
      <c r="H26" s="105">
        <f>+H24+H25</f>
        <v>68649</v>
      </c>
      <c r="I26" s="91"/>
    </row>
    <row r="27" spans="2:9" ht="16.5" customHeight="1">
      <c r="B27" s="107"/>
      <c r="C27" s="107"/>
      <c r="D27" s="50"/>
      <c r="E27" s="5"/>
      <c r="F27" s="5"/>
      <c r="G27" s="50"/>
      <c r="H27" s="5"/>
      <c r="I27" s="5"/>
    </row>
    <row r="28" spans="2:9" ht="16.5" customHeight="1">
      <c r="B28" s="108" t="s">
        <v>63</v>
      </c>
      <c r="C28" s="107"/>
      <c r="D28" s="50"/>
      <c r="E28" s="5"/>
      <c r="F28" s="5"/>
      <c r="G28" s="50"/>
      <c r="H28" s="5"/>
      <c r="I28" s="5"/>
    </row>
    <row r="29" spans="2:9" ht="16.5" customHeight="1">
      <c r="B29" s="116" t="s">
        <v>62</v>
      </c>
      <c r="C29" s="107"/>
      <c r="D29" s="50"/>
      <c r="E29" s="5"/>
      <c r="F29" s="5"/>
      <c r="G29" s="50"/>
      <c r="H29" s="5"/>
      <c r="I29" s="5"/>
    </row>
    <row r="30" spans="2:9" s="12" customFormat="1" ht="16.5" customHeight="1">
      <c r="B30" s="117" t="s">
        <v>21</v>
      </c>
      <c r="C30" s="109"/>
      <c r="D30" s="110">
        <v>5.72</v>
      </c>
      <c r="E30" s="110">
        <v>4.52</v>
      </c>
      <c r="F30" s="111"/>
      <c r="G30" s="110">
        <f>+D30</f>
        <v>5.72</v>
      </c>
      <c r="H30" s="110">
        <v>4.52</v>
      </c>
      <c r="I30" s="110"/>
    </row>
    <row r="31" spans="2:9" s="12" customFormat="1" ht="16.5" customHeight="1">
      <c r="B31" s="117" t="s">
        <v>33</v>
      </c>
      <c r="C31" s="109"/>
      <c r="D31" s="110">
        <v>4.19</v>
      </c>
      <c r="E31" s="110">
        <v>3.32</v>
      </c>
      <c r="F31" s="111"/>
      <c r="G31" s="110">
        <f>+D31</f>
        <v>4.19</v>
      </c>
      <c r="H31" s="110">
        <v>3.32</v>
      </c>
      <c r="I31" s="112"/>
    </row>
    <row r="32" spans="2:9" ht="16.5" customHeight="1">
      <c r="B32" s="10"/>
      <c r="C32" s="113"/>
      <c r="D32" s="29"/>
      <c r="E32" s="113"/>
      <c r="F32" s="113"/>
      <c r="G32" s="29"/>
      <c r="H32" s="113"/>
      <c r="I32" s="113"/>
    </row>
    <row r="33" spans="2:10" ht="15.75">
      <c r="B33" s="63"/>
      <c r="C33" s="64"/>
      <c r="D33" s="64"/>
      <c r="E33" s="64"/>
      <c r="F33" s="64"/>
      <c r="G33" s="64"/>
      <c r="H33" s="64"/>
      <c r="I33" s="64"/>
      <c r="J33" s="64"/>
    </row>
    <row r="34" spans="2:10" ht="27" customHeight="1">
      <c r="B34" s="157" t="s">
        <v>99</v>
      </c>
      <c r="C34" s="157"/>
      <c r="D34" s="157"/>
      <c r="E34" s="157"/>
      <c r="F34" s="157"/>
      <c r="G34" s="157"/>
      <c r="H34" s="157"/>
      <c r="I34" s="69"/>
      <c r="J34" s="69"/>
    </row>
    <row r="35" spans="2:10" ht="14.25" customHeight="1">
      <c r="B35" s="63"/>
      <c r="C35" s="64"/>
      <c r="D35" s="64"/>
      <c r="E35" s="64"/>
      <c r="F35" s="64"/>
      <c r="G35" s="64"/>
      <c r="H35" s="64"/>
      <c r="I35" s="64"/>
      <c r="J35" s="64"/>
    </row>
    <row r="36" spans="2:10" ht="21.75" customHeight="1">
      <c r="B36" s="157"/>
      <c r="C36" s="158"/>
      <c r="D36" s="158"/>
      <c r="E36" s="158"/>
      <c r="F36" s="158"/>
      <c r="G36" s="158"/>
      <c r="H36" s="158"/>
      <c r="I36" s="64"/>
      <c r="J36" s="64"/>
    </row>
    <row r="37" spans="2:10" ht="24.75" customHeight="1">
      <c r="B37" s="46"/>
      <c r="C37" s="46"/>
      <c r="D37" s="46"/>
      <c r="E37" s="46"/>
      <c r="F37" s="46"/>
      <c r="G37" s="46"/>
      <c r="H37" s="46"/>
      <c r="I37" s="46"/>
      <c r="J37" s="36"/>
    </row>
    <row r="38" ht="27.75" customHeight="1"/>
    <row r="39" spans="2:4" ht="12.75">
      <c r="B39" s="10"/>
      <c r="D39" s="11"/>
    </row>
    <row r="40" spans="2:4" ht="12.75">
      <c r="B40" s="10"/>
      <c r="D40" s="11"/>
    </row>
    <row r="41" ht="12.75">
      <c r="B41" s="10"/>
    </row>
    <row r="42" ht="12.75">
      <c r="B42" s="10"/>
    </row>
    <row r="43" ht="12.75">
      <c r="B43" s="10"/>
    </row>
  </sheetData>
  <mergeCells count="8">
    <mergeCell ref="B36:H36"/>
    <mergeCell ref="B5:H5"/>
    <mergeCell ref="B34:H34"/>
    <mergeCell ref="B6:H6"/>
    <mergeCell ref="B1:H1"/>
    <mergeCell ref="G8:H8"/>
    <mergeCell ref="D8:E8"/>
    <mergeCell ref="B2:J2"/>
  </mergeCells>
  <printOptions/>
  <pageMargins left="1" right="0.25" top="1.5" bottom="0.75" header="0.38" footer="1.1"/>
  <pageSetup horizontalDpi="600" verticalDpi="600" orientation="portrait" scale="87" r:id="rId1"/>
  <headerFooter alignWithMargins="0">
    <oddFooter>&amp;L&amp;6&amp;F&amp;C&amp;"Times New Roman,Regular"Page 1&amp;R&amp;6&amp;D &amp;T</oddFooter>
  </headerFooter>
</worksheet>
</file>

<file path=xl/worksheets/sheet2.xml><?xml version="1.0" encoding="utf-8"?>
<worksheet xmlns="http://schemas.openxmlformats.org/spreadsheetml/2006/main" xmlns:r="http://schemas.openxmlformats.org/officeDocument/2006/relationships">
  <dimension ref="A1:L88"/>
  <sheetViews>
    <sheetView showGridLines="0" workbookViewId="0" topLeftCell="A24">
      <selection activeCell="B37" sqref="B37"/>
    </sheetView>
  </sheetViews>
  <sheetFormatPr defaultColWidth="9.140625" defaultRowHeight="12.75"/>
  <cols>
    <col min="1" max="1" width="53.7109375" style="1" customWidth="1"/>
    <col min="2" max="2" width="17.7109375" style="12" customWidth="1"/>
    <col min="3" max="3" width="3.140625" style="12" hidden="1" customWidth="1"/>
    <col min="4" max="4" width="2.57421875" style="1" customWidth="1"/>
    <col min="5" max="5" width="17.7109375" style="12" customWidth="1"/>
    <col min="6" max="6" width="0.13671875" style="1" hidden="1" customWidth="1"/>
    <col min="7" max="7" width="2.8515625" style="1" customWidth="1"/>
    <col min="8" max="8" width="0.5625" style="1" customWidth="1"/>
    <col min="9" max="16384" width="9.140625" style="1" customWidth="1"/>
  </cols>
  <sheetData>
    <row r="1" spans="1:12" ht="19.5" customHeight="1">
      <c r="A1" s="154" t="s">
        <v>29</v>
      </c>
      <c r="B1" s="154"/>
      <c r="C1" s="154"/>
      <c r="D1" s="154"/>
      <c r="E1" s="154"/>
      <c r="F1" s="154"/>
      <c r="G1" s="154"/>
      <c r="H1" s="6"/>
      <c r="I1" s="6"/>
      <c r="J1" s="6"/>
      <c r="K1" s="6"/>
      <c r="L1" s="6"/>
    </row>
    <row r="2" spans="1:12" ht="12.75">
      <c r="A2" s="156" t="s">
        <v>0</v>
      </c>
      <c r="B2" s="156"/>
      <c r="C2" s="156"/>
      <c r="D2" s="156"/>
      <c r="E2" s="156"/>
      <c r="F2" s="156"/>
      <c r="G2" s="156"/>
      <c r="H2" s="156"/>
      <c r="I2" s="17"/>
      <c r="J2" s="7"/>
      <c r="K2" s="7"/>
      <c r="L2" s="7"/>
    </row>
    <row r="3" spans="1:12" ht="4.5" customHeight="1">
      <c r="A3" s="17"/>
      <c r="B3" s="17"/>
      <c r="C3" s="17"/>
      <c r="D3" s="17"/>
      <c r="E3" s="17"/>
      <c r="F3" s="17"/>
      <c r="G3" s="17"/>
      <c r="H3" s="17"/>
      <c r="I3" s="17"/>
      <c r="J3" s="7"/>
      <c r="K3" s="7"/>
      <c r="L3" s="7"/>
    </row>
    <row r="4" spans="1:9" ht="4.5" customHeight="1">
      <c r="A4" s="8"/>
      <c r="I4" s="3"/>
    </row>
    <row r="5" ht="15" customHeight="1">
      <c r="A5" s="3" t="s">
        <v>37</v>
      </c>
    </row>
    <row r="6" ht="18.75" customHeight="1">
      <c r="A6" s="3" t="s">
        <v>100</v>
      </c>
    </row>
    <row r="7" spans="2:6" s="14" customFormat="1" ht="9" customHeight="1">
      <c r="B7" s="27"/>
      <c r="C7" s="27" t="s">
        <v>26</v>
      </c>
      <c r="D7" s="15"/>
      <c r="E7" s="27"/>
      <c r="F7" s="18" t="s">
        <v>3</v>
      </c>
    </row>
    <row r="8" spans="1:7" s="14" customFormat="1" ht="12.75">
      <c r="A8" s="1"/>
      <c r="B8" s="119">
        <f>+'IS'!D9</f>
        <v>39263</v>
      </c>
      <c r="C8" s="130" t="s">
        <v>27</v>
      </c>
      <c r="D8" s="77"/>
      <c r="E8" s="85">
        <v>39172</v>
      </c>
      <c r="F8" s="131">
        <v>36433</v>
      </c>
      <c r="G8" s="1"/>
    </row>
    <row r="9" spans="1:7" s="14" customFormat="1" ht="12.75">
      <c r="A9" s="1"/>
      <c r="B9" s="76" t="s">
        <v>2</v>
      </c>
      <c r="C9" s="76" t="s">
        <v>2</v>
      </c>
      <c r="D9" s="77"/>
      <c r="E9" s="76" t="s">
        <v>2</v>
      </c>
      <c r="F9" s="77" t="s">
        <v>2</v>
      </c>
      <c r="G9" s="1"/>
    </row>
    <row r="10" spans="1:7" s="14" customFormat="1" ht="12.75">
      <c r="A10" s="1"/>
      <c r="B10" s="76" t="s">
        <v>36</v>
      </c>
      <c r="C10" s="76"/>
      <c r="D10" s="77"/>
      <c r="E10" s="76" t="s">
        <v>116</v>
      </c>
      <c r="F10" s="77"/>
      <c r="G10" s="1"/>
    </row>
    <row r="11" spans="1:7" s="14" customFormat="1" ht="5.25" customHeight="1">
      <c r="A11" s="1"/>
      <c r="B11" s="12"/>
      <c r="C11" s="12"/>
      <c r="D11" s="1"/>
      <c r="E11" s="12"/>
      <c r="F11" s="1"/>
      <c r="G11" s="1"/>
    </row>
    <row r="12" spans="1:7" s="14" customFormat="1" ht="12.75" customHeight="1">
      <c r="A12" s="3" t="s">
        <v>48</v>
      </c>
      <c r="B12" s="50"/>
      <c r="C12" s="50">
        <v>54130</v>
      </c>
      <c r="D12" s="5"/>
      <c r="E12" s="50"/>
      <c r="F12" s="1"/>
      <c r="G12" s="1"/>
    </row>
    <row r="13" spans="1:7" s="14" customFormat="1" ht="12.75" customHeight="1">
      <c r="A13" s="3" t="s">
        <v>49</v>
      </c>
      <c r="B13" s="50"/>
      <c r="C13" s="50"/>
      <c r="D13" s="5"/>
      <c r="E13" s="50"/>
      <c r="F13" s="1"/>
      <c r="G13" s="1"/>
    </row>
    <row r="14" spans="1:7" s="14" customFormat="1" ht="12.75" customHeight="1">
      <c r="A14" s="49" t="s">
        <v>34</v>
      </c>
      <c r="B14" s="50">
        <v>806935</v>
      </c>
      <c r="C14" s="50">
        <v>51228</v>
      </c>
      <c r="D14" s="5"/>
      <c r="E14" s="50">
        <v>811764</v>
      </c>
      <c r="F14" s="1"/>
      <c r="G14" s="1"/>
    </row>
    <row r="15" spans="1:7" s="14" customFormat="1" ht="12.75" customHeight="1">
      <c r="A15" s="49" t="s">
        <v>4</v>
      </c>
      <c r="B15" s="50">
        <v>7935000</v>
      </c>
      <c r="C15" s="50">
        <v>54130</v>
      </c>
      <c r="D15" s="5"/>
      <c r="E15" s="50">
        <v>7935000</v>
      </c>
      <c r="F15" s="1"/>
      <c r="G15" s="1"/>
    </row>
    <row r="16" spans="1:9" s="14" customFormat="1" ht="12.75" customHeight="1">
      <c r="A16" s="49" t="s">
        <v>35</v>
      </c>
      <c r="B16" s="50">
        <v>174171</v>
      </c>
      <c r="C16" s="50">
        <v>443186</v>
      </c>
      <c r="D16" s="5"/>
      <c r="E16" s="50">
        <f>181219-9475</f>
        <v>171744</v>
      </c>
      <c r="F16" s="1"/>
      <c r="G16" s="1" t="s">
        <v>92</v>
      </c>
      <c r="I16" s="31"/>
    </row>
    <row r="17" spans="1:9" s="14" customFormat="1" ht="12.75" customHeight="1">
      <c r="A17" s="49" t="s">
        <v>24</v>
      </c>
      <c r="B17" s="50">
        <v>19605</v>
      </c>
      <c r="C17" s="50">
        <v>0</v>
      </c>
      <c r="D17" s="5"/>
      <c r="E17" s="50">
        <v>19605</v>
      </c>
      <c r="F17" s="1"/>
      <c r="G17" s="1"/>
      <c r="I17" s="31"/>
    </row>
    <row r="18" spans="1:9" s="14" customFormat="1" ht="12.75" customHeight="1">
      <c r="A18" s="49" t="s">
        <v>50</v>
      </c>
      <c r="B18" s="50">
        <v>10392</v>
      </c>
      <c r="C18" s="50">
        <v>0</v>
      </c>
      <c r="D18" s="5"/>
      <c r="E18" s="50">
        <v>9400</v>
      </c>
      <c r="F18" s="1"/>
      <c r="G18" s="1"/>
      <c r="I18" s="31"/>
    </row>
    <row r="19" spans="1:9" s="14" customFormat="1" ht="12.75" customHeight="1">
      <c r="A19" s="49"/>
      <c r="B19" s="132">
        <f>SUM(B14:B18)</f>
        <v>8946103</v>
      </c>
      <c r="C19" s="50"/>
      <c r="D19" s="5"/>
      <c r="E19" s="132">
        <f>SUM(E14:E18)</f>
        <v>8947513</v>
      </c>
      <c r="F19" s="1"/>
      <c r="G19" s="1"/>
      <c r="I19" s="31"/>
    </row>
    <row r="20" spans="1:7" s="14" customFormat="1" ht="9" customHeight="1">
      <c r="A20" s="49"/>
      <c r="B20" s="50"/>
      <c r="C20" s="50"/>
      <c r="D20" s="5"/>
      <c r="E20" s="50"/>
      <c r="F20" s="1"/>
      <c r="G20" s="1"/>
    </row>
    <row r="21" spans="1:7" s="14" customFormat="1" ht="12.75" customHeight="1">
      <c r="A21" s="3" t="s">
        <v>5</v>
      </c>
      <c r="B21" s="50"/>
      <c r="C21" s="50"/>
      <c r="D21" s="5"/>
      <c r="E21" s="50"/>
      <c r="F21" s="1"/>
      <c r="G21" s="1"/>
    </row>
    <row r="22" spans="1:7" s="14" customFormat="1" ht="12.75" customHeight="1">
      <c r="A22" s="49" t="s">
        <v>19</v>
      </c>
      <c r="B22" s="51">
        <v>334</v>
      </c>
      <c r="C22" s="51">
        <v>4296</v>
      </c>
      <c r="D22" s="89"/>
      <c r="E22" s="51">
        <v>317</v>
      </c>
      <c r="F22" s="1"/>
      <c r="G22" s="1"/>
    </row>
    <row r="23" spans="1:7" s="14" customFormat="1" ht="12.75" customHeight="1">
      <c r="A23" s="49" t="s">
        <v>84</v>
      </c>
      <c r="B23" s="51">
        <f>15913+2412+12946+22658+4042</f>
        <v>57971</v>
      </c>
      <c r="C23" s="51">
        <v>55919</v>
      </c>
      <c r="D23" s="89"/>
      <c r="E23" s="51">
        <v>52987</v>
      </c>
      <c r="F23" s="1"/>
      <c r="G23" s="1"/>
    </row>
    <row r="24" spans="1:9" s="14" customFormat="1" ht="12.75" customHeight="1">
      <c r="A24" s="49" t="s">
        <v>6</v>
      </c>
      <c r="B24" s="51">
        <f>522753+16817</f>
        <v>539570</v>
      </c>
      <c r="C24" s="51"/>
      <c r="D24" s="89"/>
      <c r="E24" s="51">
        <v>459704</v>
      </c>
      <c r="F24" s="1"/>
      <c r="G24" s="1"/>
      <c r="I24" s="31"/>
    </row>
    <row r="25" spans="1:9" s="14" customFormat="1" ht="12.75" customHeight="1">
      <c r="A25" s="49"/>
      <c r="B25" s="132">
        <f>SUM(B22:B24)</f>
        <v>597875</v>
      </c>
      <c r="C25" s="51">
        <v>106981</v>
      </c>
      <c r="D25" s="89"/>
      <c r="E25" s="132">
        <f>SUM(E22:E24)</f>
        <v>513008</v>
      </c>
      <c r="F25" s="1"/>
      <c r="G25" s="1"/>
      <c r="I25" s="31"/>
    </row>
    <row r="26" spans="1:7" s="14" customFormat="1" ht="9" customHeight="1">
      <c r="A26" s="49"/>
      <c r="B26" s="51"/>
      <c r="C26" s="51"/>
      <c r="D26" s="89"/>
      <c r="E26" s="51"/>
      <c r="F26" s="1"/>
      <c r="G26" s="1"/>
    </row>
    <row r="27" spans="1:7" s="14" customFormat="1" ht="12.75" customHeight="1" thickBot="1">
      <c r="A27" s="3" t="s">
        <v>51</v>
      </c>
      <c r="B27" s="133">
        <f>+B25+B19</f>
        <v>9543978</v>
      </c>
      <c r="C27" s="51">
        <v>505945</v>
      </c>
      <c r="D27" s="89"/>
      <c r="E27" s="133">
        <f>+E25+E19</f>
        <v>9460521</v>
      </c>
      <c r="F27" s="1"/>
      <c r="G27" s="1"/>
    </row>
    <row r="28" spans="1:7" s="14" customFormat="1" ht="9" customHeight="1">
      <c r="A28" s="1"/>
      <c r="B28" s="51"/>
      <c r="C28" s="51"/>
      <c r="D28" s="89"/>
      <c r="E28" s="51"/>
      <c r="F28" s="1"/>
      <c r="G28" s="1"/>
    </row>
    <row r="29" spans="1:7" s="14" customFormat="1" ht="12.75" customHeight="1">
      <c r="A29" s="3" t="s">
        <v>52</v>
      </c>
      <c r="B29" s="51"/>
      <c r="C29" s="51"/>
      <c r="D29" s="89"/>
      <c r="E29" s="51"/>
      <c r="F29" s="1"/>
      <c r="G29" s="1"/>
    </row>
    <row r="30" spans="1:7" s="14" customFormat="1" ht="12.75" customHeight="1">
      <c r="A30" s="3" t="s">
        <v>53</v>
      </c>
      <c r="B30" s="51"/>
      <c r="C30" s="51"/>
      <c r="D30" s="89"/>
      <c r="E30" s="51"/>
      <c r="F30" s="1"/>
      <c r="G30" s="1"/>
    </row>
    <row r="31" spans="1:7" s="14" customFormat="1" ht="12.75" customHeight="1">
      <c r="A31" s="49" t="s">
        <v>9</v>
      </c>
      <c r="B31" s="50">
        <v>934074</v>
      </c>
      <c r="C31" s="50">
        <v>332668</v>
      </c>
      <c r="D31" s="5"/>
      <c r="E31" s="50">
        <v>934074</v>
      </c>
      <c r="F31" s="1"/>
      <c r="G31" s="1"/>
    </row>
    <row r="32" spans="1:7" s="14" customFormat="1" ht="12.75" customHeight="1">
      <c r="A32" s="49" t="s">
        <v>10</v>
      </c>
      <c r="B32" s="50">
        <v>562324</v>
      </c>
      <c r="C32" s="50"/>
      <c r="D32" s="5"/>
      <c r="E32" s="50">
        <v>562324</v>
      </c>
      <c r="F32" s="1"/>
      <c r="G32" s="1"/>
    </row>
    <row r="33" spans="1:7" s="14" customFormat="1" ht="12.75" customHeight="1">
      <c r="A33" s="49" t="s">
        <v>101</v>
      </c>
      <c r="B33" s="50">
        <v>5665</v>
      </c>
      <c r="C33" s="50"/>
      <c r="D33" s="5"/>
      <c r="E33" s="50">
        <v>5665</v>
      </c>
      <c r="F33" s="1"/>
      <c r="G33" s="1"/>
    </row>
    <row r="34" spans="1:7" s="14" customFormat="1" ht="12.75" customHeight="1">
      <c r="A34" s="49" t="s">
        <v>96</v>
      </c>
      <c r="B34" s="50">
        <v>687990</v>
      </c>
      <c r="C34" s="50"/>
      <c r="D34" s="5"/>
      <c r="E34" s="50">
        <v>687990</v>
      </c>
      <c r="F34" s="1"/>
      <c r="G34" s="1"/>
    </row>
    <row r="35" spans="1:7" s="14" customFormat="1" ht="12.75" customHeight="1">
      <c r="A35" s="49" t="s">
        <v>102</v>
      </c>
      <c r="B35" s="50">
        <v>385782</v>
      </c>
      <c r="C35" s="50"/>
      <c r="D35" s="5"/>
      <c r="E35" s="50">
        <v>332335</v>
      </c>
      <c r="F35" s="1"/>
      <c r="G35" s="1"/>
    </row>
    <row r="36" spans="1:7" s="14" customFormat="1" ht="12.75" customHeight="1">
      <c r="A36" s="49" t="s">
        <v>87</v>
      </c>
      <c r="B36" s="53">
        <v>1420076</v>
      </c>
      <c r="C36" s="50">
        <v>1073907</v>
      </c>
      <c r="D36" s="5"/>
      <c r="E36" s="53">
        <f>1787357-367281</f>
        <v>1420076</v>
      </c>
      <c r="F36" s="1"/>
      <c r="G36" s="1" t="s">
        <v>92</v>
      </c>
    </row>
    <row r="37" spans="1:9" s="14" customFormat="1" ht="12.75" customHeight="1">
      <c r="A37" s="1"/>
      <c r="B37" s="51">
        <f>SUM(B31:B36)</f>
        <v>3995911</v>
      </c>
      <c r="C37" s="51"/>
      <c r="D37" s="89"/>
      <c r="E37" s="51">
        <f>SUM(E31:E36)</f>
        <v>3942464</v>
      </c>
      <c r="F37" s="1"/>
      <c r="G37" s="1"/>
      <c r="I37" s="31"/>
    </row>
    <row r="38" spans="1:9" s="14" customFormat="1" ht="12.75" customHeight="1">
      <c r="A38" s="3" t="s">
        <v>11</v>
      </c>
      <c r="B38" s="50">
        <v>2304695</v>
      </c>
      <c r="C38" s="50">
        <v>56634</v>
      </c>
      <c r="D38" s="5"/>
      <c r="E38" s="50">
        <f>2560246-289614</f>
        <v>2270632</v>
      </c>
      <c r="F38" s="1"/>
      <c r="G38" s="1" t="s">
        <v>92</v>
      </c>
      <c r="H38" s="1" t="s">
        <v>92</v>
      </c>
      <c r="I38" s="31"/>
    </row>
    <row r="39" spans="1:9" s="14" customFormat="1" ht="12.75" customHeight="1">
      <c r="A39" s="3" t="s">
        <v>54</v>
      </c>
      <c r="B39" s="132">
        <f>+B37+B38</f>
        <v>6300606</v>
      </c>
      <c r="C39" s="51"/>
      <c r="D39" s="89"/>
      <c r="E39" s="132">
        <f>+E37+E38</f>
        <v>6213096</v>
      </c>
      <c r="F39" s="1"/>
      <c r="G39" s="1"/>
      <c r="I39" s="31"/>
    </row>
    <row r="40" spans="1:9" s="14" customFormat="1" ht="9" customHeight="1">
      <c r="A40" s="1"/>
      <c r="B40" s="51"/>
      <c r="C40" s="51"/>
      <c r="D40" s="89"/>
      <c r="E40" s="51"/>
      <c r="F40" s="1"/>
      <c r="G40" s="1"/>
      <c r="I40" s="31"/>
    </row>
    <row r="41" spans="1:9" s="14" customFormat="1" ht="12.75" customHeight="1">
      <c r="A41" s="3" t="s">
        <v>55</v>
      </c>
      <c r="B41" s="51"/>
      <c r="C41" s="51"/>
      <c r="D41" s="89"/>
      <c r="E41" s="51"/>
      <c r="F41" s="1"/>
      <c r="G41" s="1"/>
      <c r="I41" s="31"/>
    </row>
    <row r="42" spans="1:7" s="14" customFormat="1" ht="12.75" customHeight="1">
      <c r="A42" s="49" t="s">
        <v>96</v>
      </c>
      <c r="B42" s="50">
        <v>35056</v>
      </c>
      <c r="C42" s="50"/>
      <c r="D42" s="5"/>
      <c r="E42" s="50">
        <v>34239</v>
      </c>
      <c r="F42" s="1"/>
      <c r="G42" s="1"/>
    </row>
    <row r="43" spans="1:7" s="14" customFormat="1" ht="12.75" customHeight="1">
      <c r="A43" s="49" t="s">
        <v>28</v>
      </c>
      <c r="B43" s="50">
        <v>157343</v>
      </c>
      <c r="C43" s="50"/>
      <c r="D43" s="5"/>
      <c r="E43" s="50">
        <v>155434</v>
      </c>
      <c r="F43" s="1"/>
      <c r="G43" s="1"/>
    </row>
    <row r="44" spans="1:7" s="14" customFormat="1" ht="12.75" customHeight="1">
      <c r="A44" s="49" t="s">
        <v>12</v>
      </c>
      <c r="B44" s="50">
        <v>2079314</v>
      </c>
      <c r="C44" s="50">
        <v>42721</v>
      </c>
      <c r="D44" s="5"/>
      <c r="E44" s="50">
        <v>2087575</v>
      </c>
      <c r="F44" s="1"/>
      <c r="G44" s="1"/>
    </row>
    <row r="45" spans="1:7" s="14" customFormat="1" ht="12.75" customHeight="1">
      <c r="A45" s="49" t="s">
        <v>112</v>
      </c>
      <c r="B45" s="50">
        <v>657220</v>
      </c>
      <c r="C45" s="50">
        <v>41749</v>
      </c>
      <c r="D45" s="5"/>
      <c r="E45" s="50">
        <f>8750+647420</f>
        <v>656170</v>
      </c>
      <c r="F45" s="1"/>
      <c r="G45" s="1" t="s">
        <v>92</v>
      </c>
    </row>
    <row r="46" spans="1:7" s="14" customFormat="1" ht="12.75" customHeight="1">
      <c r="A46" s="3"/>
      <c r="B46" s="132">
        <f>SUM(B42:B45)</f>
        <v>2928933</v>
      </c>
      <c r="C46" s="50"/>
      <c r="D46" s="5"/>
      <c r="E46" s="132">
        <f>SUM(E42:E45)</f>
        <v>2933418</v>
      </c>
      <c r="F46" s="1"/>
      <c r="G46" s="1"/>
    </row>
    <row r="47" spans="1:7" s="14" customFormat="1" ht="9" customHeight="1">
      <c r="A47" s="49"/>
      <c r="B47" s="50"/>
      <c r="C47" s="50"/>
      <c r="D47" s="5"/>
      <c r="E47" s="50"/>
      <c r="F47" s="1"/>
      <c r="G47" s="1"/>
    </row>
    <row r="48" spans="1:7" s="14" customFormat="1" ht="12.75" customHeight="1">
      <c r="A48" s="3" t="s">
        <v>7</v>
      </c>
      <c r="B48" s="51"/>
      <c r="C48" s="51"/>
      <c r="D48" s="89"/>
      <c r="E48" s="51"/>
      <c r="F48" s="1"/>
      <c r="G48" s="1"/>
    </row>
    <row r="49" spans="1:7" s="14" customFormat="1" ht="12.75" customHeight="1">
      <c r="A49" s="49" t="s">
        <v>85</v>
      </c>
      <c r="B49" s="51">
        <f>314439-B50-B51</f>
        <v>141420</v>
      </c>
      <c r="C49" s="51">
        <v>21574</v>
      </c>
      <c r="D49" s="89"/>
      <c r="E49" s="51">
        <v>138767</v>
      </c>
      <c r="F49" s="1"/>
      <c r="G49" s="1"/>
    </row>
    <row r="50" spans="1:7" s="14" customFormat="1" ht="12.75" customHeight="1">
      <c r="A50" s="49" t="s">
        <v>8</v>
      </c>
      <c r="B50" s="51">
        <v>167729</v>
      </c>
      <c r="C50" s="51"/>
      <c r="D50" s="89"/>
      <c r="E50" s="51">
        <v>164849</v>
      </c>
      <c r="F50" s="1"/>
      <c r="G50" s="1"/>
    </row>
    <row r="51" spans="1:7" s="14" customFormat="1" ht="12.75" customHeight="1">
      <c r="A51" s="49" t="s">
        <v>1</v>
      </c>
      <c r="B51" s="51">
        <v>5290</v>
      </c>
      <c r="C51" s="51">
        <v>19993</v>
      </c>
      <c r="D51" s="89"/>
      <c r="E51" s="51">
        <v>10391</v>
      </c>
      <c r="F51" s="1"/>
      <c r="G51" s="1"/>
    </row>
    <row r="52" spans="1:7" s="14" customFormat="1" ht="12.75" customHeight="1">
      <c r="A52" s="3"/>
      <c r="B52" s="132">
        <f>SUM(B49:B51)</f>
        <v>314439</v>
      </c>
      <c r="C52" s="50"/>
      <c r="D52" s="5"/>
      <c r="E52" s="132">
        <f>SUM(E49:E51)</f>
        <v>314007</v>
      </c>
      <c r="F52" s="1"/>
      <c r="G52" s="1"/>
    </row>
    <row r="53" spans="1:7" s="14" customFormat="1" ht="12.75" customHeight="1">
      <c r="A53" s="3" t="s">
        <v>56</v>
      </c>
      <c r="B53" s="75">
        <f>+B52+B46</f>
        <v>3243372</v>
      </c>
      <c r="C53" s="50"/>
      <c r="D53" s="5"/>
      <c r="E53" s="75">
        <f>+E52+E46</f>
        <v>3247425</v>
      </c>
      <c r="F53" s="1"/>
      <c r="G53" s="1"/>
    </row>
    <row r="54" spans="1:7" s="14" customFormat="1" ht="12.75" customHeight="1" thickBot="1">
      <c r="A54" s="3" t="s">
        <v>57</v>
      </c>
      <c r="B54" s="54">
        <f>+B53+B39</f>
        <v>9543978</v>
      </c>
      <c r="C54" s="50"/>
      <c r="D54" s="5"/>
      <c r="E54" s="54">
        <f>+E53+E39</f>
        <v>9460521</v>
      </c>
      <c r="F54" s="1"/>
      <c r="G54" s="1"/>
    </row>
    <row r="55" spans="1:7" s="14" customFormat="1" ht="9" customHeight="1">
      <c r="A55" s="1"/>
      <c r="B55" s="50"/>
      <c r="C55" s="50"/>
      <c r="D55" s="5"/>
      <c r="E55" s="50"/>
      <c r="F55" s="1"/>
      <c r="G55" s="1"/>
    </row>
    <row r="56" spans="1:7" s="14" customFormat="1" ht="12.75" customHeight="1">
      <c r="A56" s="11" t="s">
        <v>97</v>
      </c>
      <c r="B56" s="149">
        <f>+(+B37-B34)/B31</f>
        <v>3.5413907249318575</v>
      </c>
      <c r="C56" s="50"/>
      <c r="D56" s="13"/>
      <c r="E56" s="149">
        <f>+(+E37-E34)/E31</f>
        <v>3.484171489625019</v>
      </c>
      <c r="F56" s="1"/>
      <c r="G56" s="1"/>
    </row>
    <row r="57" spans="1:5" s="14" customFormat="1" ht="9" customHeight="1">
      <c r="A57" s="19"/>
      <c r="B57" s="62"/>
      <c r="C57" s="28"/>
      <c r="D57" s="16"/>
      <c r="E57" s="62"/>
    </row>
    <row r="58" spans="2:5" s="14" customFormat="1" ht="9" customHeight="1">
      <c r="B58" s="28"/>
      <c r="C58" s="28"/>
      <c r="D58" s="16"/>
      <c r="E58" s="28"/>
    </row>
    <row r="59" spans="1:8" s="14" customFormat="1" ht="37.5" customHeight="1">
      <c r="A59" s="157" t="s">
        <v>103</v>
      </c>
      <c r="B59" s="158"/>
      <c r="C59" s="158"/>
      <c r="D59" s="158"/>
      <c r="E59" s="158"/>
      <c r="F59" s="158"/>
      <c r="G59" s="158"/>
      <c r="H59" s="158"/>
    </row>
    <row r="60" spans="1:5" ht="12.75">
      <c r="A60" s="19"/>
      <c r="B60" s="20"/>
      <c r="C60" s="20"/>
      <c r="D60" s="16"/>
      <c r="E60" s="20"/>
    </row>
    <row r="61" spans="1:7" ht="29.25" customHeight="1">
      <c r="A61" s="162"/>
      <c r="B61" s="162"/>
      <c r="C61" s="162"/>
      <c r="D61" s="162"/>
      <c r="E61" s="162"/>
      <c r="F61" s="162"/>
      <c r="G61" s="162"/>
    </row>
    <row r="62" spans="1:7" ht="12.75" customHeight="1">
      <c r="A62" s="73"/>
      <c r="B62" s="80"/>
      <c r="C62" s="81"/>
      <c r="D62" s="81"/>
      <c r="E62" s="80"/>
      <c r="F62" s="73"/>
      <c r="G62" s="73"/>
    </row>
    <row r="63" spans="2:5" ht="12.75" customHeight="1">
      <c r="B63" s="82"/>
      <c r="D63" s="12"/>
      <c r="E63" s="82"/>
    </row>
    <row r="64" spans="2:5" ht="12.75">
      <c r="B64" s="13"/>
      <c r="C64" s="13"/>
      <c r="D64" s="5"/>
      <c r="E64" s="13"/>
    </row>
    <row r="65" spans="2:5" ht="12.75">
      <c r="B65" s="13"/>
      <c r="C65" s="13"/>
      <c r="D65" s="5"/>
      <c r="E65" s="13"/>
    </row>
    <row r="66" ht="27" customHeight="1">
      <c r="H66" s="36"/>
    </row>
    <row r="67" spans="2:5" ht="12.75">
      <c r="B67" s="13"/>
      <c r="C67" s="13"/>
      <c r="D67" s="5"/>
      <c r="E67" s="13"/>
    </row>
    <row r="68" ht="27" customHeight="1"/>
    <row r="69" spans="2:5" ht="12.75">
      <c r="B69" s="13"/>
      <c r="C69" s="13"/>
      <c r="D69" s="5"/>
      <c r="E69" s="13"/>
    </row>
    <row r="70" spans="2:5" ht="12.75">
      <c r="B70" s="13"/>
      <c r="C70" s="13"/>
      <c r="D70" s="5"/>
      <c r="E70" s="13"/>
    </row>
    <row r="71" spans="2:5" ht="12.75">
      <c r="B71" s="13"/>
      <c r="C71" s="13"/>
      <c r="D71" s="5"/>
      <c r="E71" s="13"/>
    </row>
    <row r="72" spans="2:5" ht="12.75">
      <c r="B72" s="13"/>
      <c r="C72" s="13"/>
      <c r="D72" s="5"/>
      <c r="E72" s="13"/>
    </row>
    <row r="73" spans="2:5" ht="12.75">
      <c r="B73" s="13"/>
      <c r="C73" s="13"/>
      <c r="D73" s="5"/>
      <c r="E73" s="13"/>
    </row>
    <row r="74" spans="2:5" ht="12.75">
      <c r="B74" s="13"/>
      <c r="C74" s="13"/>
      <c r="D74" s="5"/>
      <c r="E74" s="13"/>
    </row>
    <row r="75" spans="2:5" ht="12.75">
      <c r="B75" s="13"/>
      <c r="C75" s="13"/>
      <c r="D75" s="5"/>
      <c r="E75" s="13"/>
    </row>
    <row r="76" spans="2:5" ht="12.75">
      <c r="B76" s="13"/>
      <c r="C76" s="13"/>
      <c r="D76" s="5"/>
      <c r="E76" s="13"/>
    </row>
    <row r="77" spans="2:5" ht="12.75">
      <c r="B77" s="13"/>
      <c r="C77" s="13"/>
      <c r="D77" s="5"/>
      <c r="E77" s="13"/>
    </row>
    <row r="78" spans="2:5" ht="12.75">
      <c r="B78" s="13"/>
      <c r="C78" s="13"/>
      <c r="D78" s="5"/>
      <c r="E78" s="13"/>
    </row>
    <row r="79" spans="2:5" ht="12.75">
      <c r="B79" s="13"/>
      <c r="C79" s="13"/>
      <c r="D79" s="5"/>
      <c r="E79" s="13"/>
    </row>
    <row r="80" spans="2:5" ht="12.75">
      <c r="B80" s="13"/>
      <c r="C80" s="13"/>
      <c r="D80" s="5"/>
      <c r="E80" s="13"/>
    </row>
    <row r="81" spans="2:5" ht="12.75">
      <c r="B81" s="13"/>
      <c r="C81" s="13"/>
      <c r="D81" s="5"/>
      <c r="E81" s="13"/>
    </row>
    <row r="82" spans="2:5" ht="12.75">
      <c r="B82" s="13"/>
      <c r="C82" s="13"/>
      <c r="D82" s="5"/>
      <c r="E82" s="13"/>
    </row>
    <row r="83" spans="2:5" ht="12.75">
      <c r="B83" s="13"/>
      <c r="C83" s="13"/>
      <c r="D83" s="5"/>
      <c r="E83" s="13"/>
    </row>
    <row r="84" spans="2:5" ht="12.75">
      <c r="B84" s="13"/>
      <c r="C84" s="13"/>
      <c r="D84" s="5"/>
      <c r="E84" s="13"/>
    </row>
    <row r="85" spans="2:5" ht="12.75">
      <c r="B85" s="13"/>
      <c r="C85" s="13"/>
      <c r="D85" s="5"/>
      <c r="E85" s="13"/>
    </row>
    <row r="86" spans="2:5" ht="12.75">
      <c r="B86" s="13"/>
      <c r="C86" s="13"/>
      <c r="D86" s="5"/>
      <c r="E86" s="13"/>
    </row>
    <row r="87" spans="2:5" ht="12.75">
      <c r="B87" s="13"/>
      <c r="C87" s="13"/>
      <c r="D87" s="5"/>
      <c r="E87" s="13"/>
    </row>
    <row r="88" spans="2:5" ht="12.75">
      <c r="B88" s="13"/>
      <c r="C88" s="13"/>
      <c r="D88" s="5"/>
      <c r="E88" s="13"/>
    </row>
  </sheetData>
  <mergeCells count="4">
    <mergeCell ref="A2:H2"/>
    <mergeCell ref="A61:G61"/>
    <mergeCell ref="A1:G1"/>
    <mergeCell ref="A59:H59"/>
  </mergeCells>
  <printOptions/>
  <pageMargins left="1" right="0.25" top="1.25" bottom="0.5" header="0.38" footer="0.6"/>
  <pageSetup horizontalDpi="600" verticalDpi="600" orientation="portrait" scale="81" r:id="rId1"/>
  <headerFooter alignWithMargins="0">
    <oddFooter>&amp;L&amp;6&amp;F&amp;C&amp;"Times New Roman,Regular"&amp;8 Page 2&amp;R&amp;6&amp;D&amp;T&amp;10
</oddFooter>
  </headerFooter>
</worksheet>
</file>

<file path=xl/worksheets/sheet3.xml><?xml version="1.0" encoding="utf-8"?>
<worksheet xmlns="http://schemas.openxmlformats.org/spreadsheetml/2006/main" xmlns:r="http://schemas.openxmlformats.org/officeDocument/2006/relationships">
  <dimension ref="A1:T36"/>
  <sheetViews>
    <sheetView showGridLines="0" tabSelected="1" zoomScaleSheetLayoutView="100" workbookViewId="0" topLeftCell="A1">
      <selection activeCell="G20" sqref="G20"/>
    </sheetView>
  </sheetViews>
  <sheetFormatPr defaultColWidth="9.140625" defaultRowHeight="12.75"/>
  <cols>
    <col min="1" max="1" width="26.8515625" style="33" customWidth="1"/>
    <col min="2" max="2" width="5.140625" style="33" customWidth="1"/>
    <col min="3" max="7" width="10.7109375" style="33" customWidth="1"/>
    <col min="8" max="8" width="1.421875" style="33" customWidth="1"/>
    <col min="9" max="9" width="10.7109375" style="33" customWidth="1"/>
    <col min="10" max="10" width="1.421875" style="33" customWidth="1"/>
    <col min="11" max="11" width="10.7109375" style="33" customWidth="1"/>
    <col min="12" max="12" width="1.421875" style="33" customWidth="1"/>
    <col min="13" max="13" width="10.7109375" style="33" customWidth="1"/>
    <col min="14" max="14" width="2.7109375" style="33" customWidth="1"/>
    <col min="15" max="15" width="12.8515625" style="33" customWidth="1"/>
    <col min="16" max="16" width="0.2890625" style="33" hidden="1" customWidth="1"/>
    <col min="17" max="17" width="9.7109375" style="33" customWidth="1"/>
    <col min="18" max="18" width="8.7109375" style="33" customWidth="1"/>
    <col min="19" max="19" width="10.00390625" style="33" customWidth="1"/>
    <col min="20" max="20" width="8.00390625" style="40" customWidth="1"/>
    <col min="21" max="16384" width="8.00390625" style="33" customWidth="1"/>
  </cols>
  <sheetData>
    <row r="1" spans="1:20" s="1" customFormat="1" ht="18.75">
      <c r="A1" s="154" t="s">
        <v>29</v>
      </c>
      <c r="B1" s="154"/>
      <c r="C1" s="154"/>
      <c r="D1" s="154"/>
      <c r="E1" s="154"/>
      <c r="F1" s="154"/>
      <c r="G1" s="164"/>
      <c r="H1" s="164"/>
      <c r="I1" s="164"/>
      <c r="J1" s="164"/>
      <c r="K1" s="164"/>
      <c r="L1" s="164"/>
      <c r="M1" s="164"/>
      <c r="N1" s="6"/>
      <c r="O1" s="6"/>
      <c r="P1" s="6"/>
      <c r="Q1" s="6"/>
      <c r="R1" s="6"/>
      <c r="S1" s="6"/>
      <c r="T1" s="12"/>
    </row>
    <row r="2" spans="1:20" s="1" customFormat="1" ht="12.75">
      <c r="A2" s="156" t="s">
        <v>0</v>
      </c>
      <c r="B2" s="156"/>
      <c r="C2" s="156"/>
      <c r="D2" s="156"/>
      <c r="E2" s="156"/>
      <c r="F2" s="156"/>
      <c r="G2" s="164"/>
      <c r="H2" s="164"/>
      <c r="I2" s="164"/>
      <c r="J2" s="164"/>
      <c r="K2" s="164"/>
      <c r="L2" s="164"/>
      <c r="M2" s="164"/>
      <c r="N2" s="17"/>
      <c r="O2" s="17"/>
      <c r="P2" s="17"/>
      <c r="Q2" s="7"/>
      <c r="R2" s="7"/>
      <c r="S2" s="7"/>
      <c r="T2" s="12"/>
    </row>
    <row r="3" spans="4:20" s="1" customFormat="1" ht="9" customHeight="1">
      <c r="D3" s="12"/>
      <c r="E3" s="12"/>
      <c r="F3" s="12"/>
      <c r="O3" s="12"/>
      <c r="P3" s="3"/>
      <c r="T3" s="12"/>
    </row>
    <row r="4" spans="4:20" s="2" customFormat="1" ht="9" customHeight="1">
      <c r="D4" s="26"/>
      <c r="E4" s="26"/>
      <c r="F4" s="26"/>
      <c r="O4" s="26"/>
      <c r="P4" s="4"/>
      <c r="T4" s="26"/>
    </row>
    <row r="5" spans="1:20" s="1" customFormat="1" ht="18" customHeight="1">
      <c r="A5" s="159" t="s">
        <v>40</v>
      </c>
      <c r="B5" s="160"/>
      <c r="C5" s="160"/>
      <c r="D5" s="160"/>
      <c r="E5" s="160"/>
      <c r="F5" s="160"/>
      <c r="G5" s="160"/>
      <c r="H5" s="160"/>
      <c r="I5" s="160"/>
      <c r="J5" s="160"/>
      <c r="K5" s="160"/>
      <c r="L5" s="160"/>
      <c r="M5" s="160"/>
      <c r="O5" s="12"/>
      <c r="T5" s="12"/>
    </row>
    <row r="6" spans="1:13" ht="18" customHeight="1">
      <c r="A6" s="72" t="str">
        <f>+Cashflow!A6</f>
        <v>FOR THE THREE MONTH PERIOD ENDED 30 JUNE 2007</v>
      </c>
      <c r="B6" s="118"/>
      <c r="C6" s="118"/>
      <c r="D6" s="118"/>
      <c r="E6" s="118"/>
      <c r="F6" s="118"/>
      <c r="G6" s="118"/>
      <c r="H6" s="118"/>
      <c r="I6" s="118"/>
      <c r="J6" s="118"/>
      <c r="K6" s="118"/>
      <c r="L6" s="118"/>
      <c r="M6" s="118"/>
    </row>
    <row r="7" spans="1:13" ht="18" customHeight="1">
      <c r="A7" s="118"/>
      <c r="B7" s="118"/>
      <c r="C7" s="118"/>
      <c r="D7" s="118"/>
      <c r="E7" s="118"/>
      <c r="F7" s="118"/>
      <c r="G7" s="118"/>
      <c r="H7" s="118"/>
      <c r="I7" s="118"/>
      <c r="J7" s="118"/>
      <c r="K7" s="118"/>
      <c r="L7" s="118"/>
      <c r="M7" s="118"/>
    </row>
    <row r="8" spans="1:13" ht="18" customHeight="1">
      <c r="A8" s="3"/>
      <c r="B8" s="3"/>
      <c r="C8" s="118"/>
      <c r="D8" s="118"/>
      <c r="E8" s="118"/>
      <c r="F8" s="118"/>
      <c r="G8" s="118"/>
      <c r="H8" s="118"/>
      <c r="I8" s="118"/>
      <c r="J8" s="118"/>
      <c r="K8" s="118"/>
      <c r="L8" s="118"/>
      <c r="M8" s="118"/>
    </row>
    <row r="9" spans="1:13" ht="12.75" customHeight="1">
      <c r="A9" s="122"/>
      <c r="B9" s="122"/>
      <c r="C9" s="163" t="s">
        <v>73</v>
      </c>
      <c r="D9" s="164"/>
      <c r="E9" s="164"/>
      <c r="F9" s="164"/>
      <c r="G9" s="164"/>
      <c r="H9" s="164"/>
      <c r="I9" s="164"/>
      <c r="J9" s="138"/>
      <c r="K9" s="118"/>
      <c r="L9" s="118"/>
      <c r="M9" s="118"/>
    </row>
    <row r="10" spans="1:13" ht="12.75" customHeight="1">
      <c r="A10" s="122"/>
      <c r="B10" s="122"/>
      <c r="C10" s="118"/>
      <c r="D10" s="163" t="s">
        <v>45</v>
      </c>
      <c r="E10" s="163"/>
      <c r="F10" s="163"/>
      <c r="G10" s="123"/>
      <c r="H10" s="123"/>
      <c r="I10" s="118"/>
      <c r="J10" s="118"/>
      <c r="K10" s="124"/>
      <c r="L10" s="124"/>
      <c r="M10" s="118"/>
    </row>
    <row r="11" spans="1:14" s="38" customFormat="1" ht="12.75" customHeight="1">
      <c r="A11" s="29"/>
      <c r="B11" s="29"/>
      <c r="C11" s="125"/>
      <c r="D11" s="125"/>
      <c r="E11" s="125"/>
      <c r="F11" s="125" t="s">
        <v>68</v>
      </c>
      <c r="G11" s="125"/>
      <c r="H11" s="125"/>
      <c r="I11" s="125"/>
      <c r="J11" s="125"/>
      <c r="K11" s="125"/>
      <c r="L11" s="125"/>
      <c r="M11" s="125"/>
      <c r="N11" s="41"/>
    </row>
    <row r="12" spans="1:14" s="38" customFormat="1" ht="12.75" customHeight="1">
      <c r="A12" s="29"/>
      <c r="B12" s="29"/>
      <c r="C12" s="125"/>
      <c r="D12" s="125"/>
      <c r="E12" s="125"/>
      <c r="F12" s="125" t="s">
        <v>76</v>
      </c>
      <c r="G12" s="163" t="s">
        <v>46</v>
      </c>
      <c r="H12" s="163"/>
      <c r="I12" s="164"/>
      <c r="J12" s="138"/>
      <c r="K12" s="125"/>
      <c r="L12" s="125"/>
      <c r="M12" s="125"/>
      <c r="N12" s="41"/>
    </row>
    <row r="13" spans="1:14" s="38" customFormat="1" ht="12.75" customHeight="1">
      <c r="A13" s="29"/>
      <c r="B13" s="29"/>
      <c r="C13" s="125" t="s">
        <v>72</v>
      </c>
      <c r="D13" s="125" t="s">
        <v>72</v>
      </c>
      <c r="E13" s="125" t="s">
        <v>106</v>
      </c>
      <c r="F13" s="125" t="s">
        <v>77</v>
      </c>
      <c r="G13" s="125" t="s">
        <v>71</v>
      </c>
      <c r="H13" s="125"/>
      <c r="I13" s="125" t="s">
        <v>86</v>
      </c>
      <c r="J13" s="125"/>
      <c r="K13" s="125" t="s">
        <v>67</v>
      </c>
      <c r="L13" s="125"/>
      <c r="M13" s="125" t="s">
        <v>23</v>
      </c>
      <c r="N13" s="41"/>
    </row>
    <row r="14" spans="1:14" s="38" customFormat="1" ht="12.75" customHeight="1">
      <c r="A14" s="29"/>
      <c r="B14" s="29"/>
      <c r="C14" s="125" t="s">
        <v>74</v>
      </c>
      <c r="D14" s="125" t="s">
        <v>75</v>
      </c>
      <c r="E14" s="125" t="s">
        <v>107</v>
      </c>
      <c r="F14" s="125" t="s">
        <v>78</v>
      </c>
      <c r="G14" s="125" t="s">
        <v>79</v>
      </c>
      <c r="H14" s="125"/>
      <c r="I14" s="125" t="s">
        <v>94</v>
      </c>
      <c r="J14" s="125"/>
      <c r="K14" s="125" t="s">
        <v>69</v>
      </c>
      <c r="L14" s="125"/>
      <c r="M14" s="125" t="s">
        <v>70</v>
      </c>
      <c r="N14" s="41"/>
    </row>
    <row r="15" spans="1:14" s="38" customFormat="1" ht="18" customHeight="1">
      <c r="A15" s="29"/>
      <c r="B15" s="29"/>
      <c r="C15" s="125" t="s">
        <v>2</v>
      </c>
      <c r="D15" s="125" t="s">
        <v>2</v>
      </c>
      <c r="E15" s="125" t="s">
        <v>2</v>
      </c>
      <c r="F15" s="125" t="s">
        <v>2</v>
      </c>
      <c r="G15" s="125" t="s">
        <v>2</v>
      </c>
      <c r="H15" s="125"/>
      <c r="I15" s="125" t="s">
        <v>2</v>
      </c>
      <c r="J15" s="125"/>
      <c r="K15" s="125" t="s">
        <v>2</v>
      </c>
      <c r="L15" s="125"/>
      <c r="M15" s="125" t="s">
        <v>2</v>
      </c>
      <c r="N15" s="41"/>
    </row>
    <row r="16" spans="1:20" ht="18" customHeight="1">
      <c r="A16" s="24"/>
      <c r="B16" s="24"/>
      <c r="C16" s="24"/>
      <c r="D16" s="24"/>
      <c r="E16" s="24"/>
      <c r="F16" s="24"/>
      <c r="G16" s="24"/>
      <c r="H16" s="24"/>
      <c r="I16" s="24"/>
      <c r="J16" s="24"/>
      <c r="K16" s="24"/>
      <c r="L16" s="24"/>
      <c r="M16" s="24"/>
      <c r="N16" s="40"/>
      <c r="T16" s="33"/>
    </row>
    <row r="17" spans="1:14" s="39" customFormat="1" ht="18" customHeight="1">
      <c r="A17" s="169" t="s">
        <v>81</v>
      </c>
      <c r="B17" s="169"/>
      <c r="C17" s="55"/>
      <c r="D17" s="55"/>
      <c r="E17" s="55"/>
      <c r="F17" s="55"/>
      <c r="G17" s="55"/>
      <c r="H17" s="55"/>
      <c r="I17" s="55"/>
      <c r="J17" s="55"/>
      <c r="K17" s="55"/>
      <c r="L17" s="55"/>
      <c r="M17" s="55"/>
      <c r="N17" s="56"/>
    </row>
    <row r="18" spans="1:20" ht="18" customHeight="1">
      <c r="A18" s="167" t="s">
        <v>80</v>
      </c>
      <c r="B18" s="167"/>
      <c r="C18" s="55">
        <v>934074</v>
      </c>
      <c r="D18" s="55">
        <v>562324</v>
      </c>
      <c r="E18" s="55">
        <v>0</v>
      </c>
      <c r="F18" s="55">
        <v>687990</v>
      </c>
      <c r="G18" s="55">
        <v>199502</v>
      </c>
      <c r="H18" s="55"/>
      <c r="I18" s="55">
        <v>751244</v>
      </c>
      <c r="J18" s="55"/>
      <c r="K18" s="55">
        <v>1784852</v>
      </c>
      <c r="L18" s="55"/>
      <c r="M18" s="55">
        <f>SUM(C18:K18)</f>
        <v>4919986</v>
      </c>
      <c r="N18" s="57"/>
      <c r="T18" s="33"/>
    </row>
    <row r="19" spans="1:20" ht="18" customHeight="1">
      <c r="A19" s="167" t="s">
        <v>113</v>
      </c>
      <c r="B19" s="167"/>
      <c r="C19" s="58"/>
      <c r="D19" s="58"/>
      <c r="E19" s="58"/>
      <c r="F19" s="58"/>
      <c r="G19" s="55"/>
      <c r="H19" s="55"/>
      <c r="I19" s="55"/>
      <c r="J19" s="55"/>
      <c r="K19" s="55"/>
      <c r="L19" s="55"/>
      <c r="M19" s="55"/>
      <c r="N19" s="57"/>
      <c r="T19" s="33"/>
    </row>
    <row r="20" spans="1:20" ht="18" customHeight="1">
      <c r="A20" s="127" t="s">
        <v>114</v>
      </c>
      <c r="B20" s="24"/>
      <c r="C20" s="58">
        <v>0</v>
      </c>
      <c r="D20" s="58">
        <v>0</v>
      </c>
      <c r="E20" s="55">
        <v>0</v>
      </c>
      <c r="F20" s="58">
        <v>0</v>
      </c>
      <c r="G20" s="55">
        <v>-167355</v>
      </c>
      <c r="H20" s="139" t="s">
        <v>92</v>
      </c>
      <c r="I20" s="55">
        <v>0</v>
      </c>
      <c r="J20" s="55"/>
      <c r="K20" s="55">
        <v>-143526</v>
      </c>
      <c r="L20" s="139" t="s">
        <v>92</v>
      </c>
      <c r="M20" s="55">
        <f>SUM(C20:K20)</f>
        <v>-310881</v>
      </c>
      <c r="N20" s="57"/>
      <c r="T20" s="33"/>
    </row>
    <row r="21" spans="1:20" ht="18" customHeight="1">
      <c r="A21" s="167" t="s">
        <v>88</v>
      </c>
      <c r="B21" s="167"/>
      <c r="C21" s="134">
        <v>0</v>
      </c>
      <c r="D21" s="134">
        <v>0</v>
      </c>
      <c r="E21" s="55">
        <v>0</v>
      </c>
      <c r="F21" s="134">
        <v>0</v>
      </c>
      <c r="G21" s="129">
        <f>-G20</f>
        <v>167355</v>
      </c>
      <c r="H21" s="141" t="s">
        <v>92</v>
      </c>
      <c r="I21" s="129">
        <f>-G21</f>
        <v>-167355</v>
      </c>
      <c r="J21" s="141" t="s">
        <v>92</v>
      </c>
      <c r="K21" s="129">
        <v>0</v>
      </c>
      <c r="L21" s="129"/>
      <c r="M21" s="129">
        <f>SUM(C21:K21)</f>
        <v>0</v>
      </c>
      <c r="N21" s="57"/>
      <c r="T21" s="33"/>
    </row>
    <row r="22" spans="1:20" ht="18" customHeight="1">
      <c r="A22" s="168" t="s">
        <v>93</v>
      </c>
      <c r="B22" s="168"/>
      <c r="C22" s="71">
        <f>SUM(C17:C21)</f>
        <v>934074</v>
      </c>
      <c r="D22" s="71">
        <f>SUM(D17:D21)</f>
        <v>562324</v>
      </c>
      <c r="E22" s="150">
        <f>SUM(E17:E21)</f>
        <v>0</v>
      </c>
      <c r="F22" s="71">
        <f>SUM(F17:F21)</f>
        <v>687990</v>
      </c>
      <c r="G22" s="71">
        <f>SUM(G17:G21)</f>
        <v>199502</v>
      </c>
      <c r="H22" s="140" t="s">
        <v>92</v>
      </c>
      <c r="I22" s="71">
        <f>SUM(I17:I21)</f>
        <v>583889</v>
      </c>
      <c r="J22" s="140" t="s">
        <v>92</v>
      </c>
      <c r="K22" s="71">
        <f>SUM(K17:K21)</f>
        <v>1641326</v>
      </c>
      <c r="L22" s="140" t="s">
        <v>92</v>
      </c>
      <c r="M22" s="71">
        <f>SUM(M17:M21)</f>
        <v>4609105</v>
      </c>
      <c r="N22" s="57"/>
      <c r="T22" s="33"/>
    </row>
    <row r="23" spans="1:15" s="43" customFormat="1" ht="18" customHeight="1">
      <c r="A23" s="167" t="s">
        <v>58</v>
      </c>
      <c r="B23" s="167"/>
      <c r="C23" s="66">
        <v>0</v>
      </c>
      <c r="D23" s="66">
        <v>0</v>
      </c>
      <c r="E23" s="55">
        <v>0</v>
      </c>
      <c r="F23" s="66">
        <v>0</v>
      </c>
      <c r="G23" s="55">
        <f>+'IS'!H24</f>
        <v>42186</v>
      </c>
      <c r="H23" s="55"/>
      <c r="I23" s="55">
        <f>SUM(A23:D23)</f>
        <v>0</v>
      </c>
      <c r="J23" s="55"/>
      <c r="K23" s="55">
        <f>+'IS'!H25</f>
        <v>26463</v>
      </c>
      <c r="L23" s="55"/>
      <c r="M23" s="55">
        <f>SUM(C23:K23)</f>
        <v>68649</v>
      </c>
      <c r="N23" s="59"/>
      <c r="O23" s="83"/>
    </row>
    <row r="24" spans="1:20" ht="18" customHeight="1" thickBot="1">
      <c r="A24" s="168" t="s">
        <v>105</v>
      </c>
      <c r="B24" s="168"/>
      <c r="C24" s="70">
        <f>+C22+C23</f>
        <v>934074</v>
      </c>
      <c r="D24" s="70">
        <f>+D22+D23</f>
        <v>562324</v>
      </c>
      <c r="E24" s="70">
        <f>+E22+E23</f>
        <v>0</v>
      </c>
      <c r="F24" s="70">
        <f>+F22+F23</f>
        <v>687990</v>
      </c>
      <c r="G24" s="70">
        <f>+G22+G23</f>
        <v>241688</v>
      </c>
      <c r="H24" s="70"/>
      <c r="I24" s="70">
        <f>+I22+I23</f>
        <v>583889</v>
      </c>
      <c r="J24" s="70"/>
      <c r="K24" s="70">
        <f>+K22+K23</f>
        <v>1667789</v>
      </c>
      <c r="L24" s="70"/>
      <c r="M24" s="70">
        <f>+M22+M23</f>
        <v>4677754</v>
      </c>
      <c r="N24" s="57"/>
      <c r="O24" s="44"/>
      <c r="T24" s="33"/>
    </row>
    <row r="25" spans="1:20" ht="18" customHeight="1">
      <c r="A25" s="128"/>
      <c r="B25" s="128"/>
      <c r="C25" s="55"/>
      <c r="D25" s="55"/>
      <c r="E25" s="55"/>
      <c r="F25" s="66"/>
      <c r="G25" s="55"/>
      <c r="H25" s="55"/>
      <c r="I25" s="55"/>
      <c r="J25" s="55"/>
      <c r="K25" s="55"/>
      <c r="L25" s="55"/>
      <c r="M25" s="55"/>
      <c r="N25" s="57"/>
      <c r="O25" s="40"/>
      <c r="T25" s="33"/>
    </row>
    <row r="26" spans="1:14" s="39" customFormat="1" ht="18" customHeight="1">
      <c r="A26" s="169" t="s">
        <v>108</v>
      </c>
      <c r="B26" s="169"/>
      <c r="C26" s="55"/>
      <c r="D26" s="55"/>
      <c r="E26" s="55"/>
      <c r="F26" s="55"/>
      <c r="G26" s="55"/>
      <c r="H26" s="55"/>
      <c r="I26" s="55"/>
      <c r="J26" s="55"/>
      <c r="K26" s="55"/>
      <c r="L26" s="55"/>
      <c r="M26" s="55"/>
      <c r="N26" s="56"/>
    </row>
    <row r="27" spans="1:20" ht="18" customHeight="1">
      <c r="A27" s="167" t="s">
        <v>80</v>
      </c>
      <c r="B27" s="167"/>
      <c r="C27" s="55">
        <v>934074</v>
      </c>
      <c r="D27" s="55">
        <v>562324</v>
      </c>
      <c r="E27" s="55">
        <v>5665</v>
      </c>
      <c r="F27" s="55">
        <v>687990</v>
      </c>
      <c r="G27" s="55">
        <v>332335</v>
      </c>
      <c r="H27" s="55"/>
      <c r="I27" s="55">
        <v>1787357</v>
      </c>
      <c r="J27" s="55"/>
      <c r="K27" s="55">
        <v>2560246</v>
      </c>
      <c r="L27" s="55"/>
      <c r="M27" s="55">
        <f>SUM(C27:K27)</f>
        <v>6869991</v>
      </c>
      <c r="N27" s="57"/>
      <c r="T27" s="33"/>
    </row>
    <row r="28" spans="1:15" s="43" customFormat="1" ht="18" customHeight="1">
      <c r="A28" s="167" t="s">
        <v>113</v>
      </c>
      <c r="B28" s="167"/>
      <c r="C28" s="66"/>
      <c r="D28" s="66"/>
      <c r="E28" s="55"/>
      <c r="F28" s="66"/>
      <c r="G28" s="55"/>
      <c r="H28" s="55"/>
      <c r="I28" s="55"/>
      <c r="J28" s="55"/>
      <c r="K28" s="55"/>
      <c r="L28" s="55"/>
      <c r="M28" s="55"/>
      <c r="N28" s="59"/>
      <c r="O28" s="83"/>
    </row>
    <row r="29" spans="1:15" s="43" customFormat="1" ht="18" customHeight="1">
      <c r="A29" s="127" t="s">
        <v>114</v>
      </c>
      <c r="B29" s="24"/>
      <c r="C29" s="66">
        <v>0</v>
      </c>
      <c r="D29" s="66">
        <v>0</v>
      </c>
      <c r="E29" s="66">
        <v>0</v>
      </c>
      <c r="F29" s="66">
        <v>0</v>
      </c>
      <c r="G29" s="66">
        <v>-367281</v>
      </c>
      <c r="H29" s="139" t="s">
        <v>92</v>
      </c>
      <c r="I29" s="66">
        <v>0</v>
      </c>
      <c r="J29" s="55"/>
      <c r="K29" s="66">
        <v>-289614</v>
      </c>
      <c r="L29" s="139" t="s">
        <v>92</v>
      </c>
      <c r="M29" s="55">
        <f>SUM(C29:K29)</f>
        <v>-656895</v>
      </c>
      <c r="N29" s="59"/>
      <c r="O29" s="83"/>
    </row>
    <row r="30" spans="1:15" s="43" customFormat="1" ht="18" customHeight="1">
      <c r="A30" s="167" t="s">
        <v>88</v>
      </c>
      <c r="B30" s="167"/>
      <c r="C30" s="134">
        <v>0</v>
      </c>
      <c r="D30" s="134">
        <v>0</v>
      </c>
      <c r="E30" s="134">
        <v>0</v>
      </c>
      <c r="F30" s="134">
        <v>0</v>
      </c>
      <c r="G30" s="134">
        <f>-G29</f>
        <v>367281</v>
      </c>
      <c r="H30" s="141" t="s">
        <v>92</v>
      </c>
      <c r="I30" s="134">
        <f>+G29</f>
        <v>-367281</v>
      </c>
      <c r="J30" s="141" t="s">
        <v>92</v>
      </c>
      <c r="K30" s="134">
        <v>0</v>
      </c>
      <c r="L30" s="129"/>
      <c r="M30" s="129">
        <f>SUM(C30:K30)</f>
        <v>0</v>
      </c>
      <c r="N30" s="59"/>
      <c r="O30" s="83"/>
    </row>
    <row r="31" spans="1:15" s="43" customFormat="1" ht="18" customHeight="1">
      <c r="A31" s="168" t="s">
        <v>115</v>
      </c>
      <c r="B31" s="168"/>
      <c r="C31" s="153">
        <f>SUM(C27:C30)</f>
        <v>934074</v>
      </c>
      <c r="D31" s="153">
        <f aca="true" t="shared" si="0" ref="D31:K31">SUM(D27:D30)</f>
        <v>562324</v>
      </c>
      <c r="E31" s="153">
        <f t="shared" si="0"/>
        <v>5665</v>
      </c>
      <c r="F31" s="153">
        <f t="shared" si="0"/>
        <v>687990</v>
      </c>
      <c r="G31" s="153">
        <f t="shared" si="0"/>
        <v>332335</v>
      </c>
      <c r="H31" s="140" t="s">
        <v>92</v>
      </c>
      <c r="I31" s="153">
        <f t="shared" si="0"/>
        <v>1420076</v>
      </c>
      <c r="J31" s="140" t="s">
        <v>92</v>
      </c>
      <c r="K31" s="153">
        <f t="shared" si="0"/>
        <v>2270632</v>
      </c>
      <c r="L31" s="140" t="s">
        <v>92</v>
      </c>
      <c r="M31" s="71">
        <f>SUM(C31:K31)</f>
        <v>6213096</v>
      </c>
      <c r="N31" s="59"/>
      <c r="O31" s="83"/>
    </row>
    <row r="32" spans="1:15" s="43" customFormat="1" ht="18" customHeight="1">
      <c r="A32" s="167" t="s">
        <v>58</v>
      </c>
      <c r="B32" s="167"/>
      <c r="C32" s="66">
        <v>0</v>
      </c>
      <c r="D32" s="66">
        <v>0</v>
      </c>
      <c r="E32" s="55">
        <v>0</v>
      </c>
      <c r="F32" s="66">
        <v>0</v>
      </c>
      <c r="G32" s="55">
        <f>+'IS'!D24</f>
        <v>53447</v>
      </c>
      <c r="H32" s="55"/>
      <c r="I32" s="55">
        <v>0</v>
      </c>
      <c r="J32" s="55"/>
      <c r="K32" s="55">
        <f>+'IS'!D25</f>
        <v>34063</v>
      </c>
      <c r="L32" s="55"/>
      <c r="M32" s="55">
        <f>SUM(C32:K32)</f>
        <v>87510</v>
      </c>
      <c r="N32" s="59"/>
      <c r="O32" s="83"/>
    </row>
    <row r="33" spans="1:20" ht="18" customHeight="1" thickBot="1">
      <c r="A33" s="168" t="s">
        <v>104</v>
      </c>
      <c r="B33" s="168"/>
      <c r="C33" s="70">
        <f>+C31+C32</f>
        <v>934074</v>
      </c>
      <c r="D33" s="70">
        <f aca="true" t="shared" si="1" ref="D33:K33">+D31+D32</f>
        <v>562324</v>
      </c>
      <c r="E33" s="70">
        <f t="shared" si="1"/>
        <v>5665</v>
      </c>
      <c r="F33" s="70">
        <f t="shared" si="1"/>
        <v>687990</v>
      </c>
      <c r="G33" s="70">
        <f t="shared" si="1"/>
        <v>385782</v>
      </c>
      <c r="H33" s="70"/>
      <c r="I33" s="70">
        <f t="shared" si="1"/>
        <v>1420076</v>
      </c>
      <c r="J33" s="70"/>
      <c r="K33" s="70">
        <f t="shared" si="1"/>
        <v>2304695</v>
      </c>
      <c r="L33" s="70"/>
      <c r="M33" s="70">
        <f>SUM(C33:K33)</f>
        <v>6300606</v>
      </c>
      <c r="N33" s="57"/>
      <c r="O33" s="44"/>
      <c r="Q33" s="45"/>
      <c r="T33" s="33"/>
    </row>
    <row r="34" spans="1:19" ht="18" customHeight="1">
      <c r="A34" s="126"/>
      <c r="B34" s="126"/>
      <c r="C34" s="126"/>
      <c r="D34" s="126"/>
      <c r="E34" s="126"/>
      <c r="F34" s="126"/>
      <c r="G34" s="126"/>
      <c r="H34" s="126"/>
      <c r="I34" s="151"/>
      <c r="J34" s="126"/>
      <c r="K34" s="151"/>
      <c r="L34" s="126"/>
      <c r="M34" s="151"/>
      <c r="N34" s="37"/>
      <c r="O34" s="152"/>
      <c r="P34" s="37"/>
      <c r="Q34" s="37"/>
      <c r="R34" s="37"/>
      <c r="S34" s="37"/>
    </row>
    <row r="35" spans="1:19" ht="18" customHeight="1">
      <c r="A35" s="165" t="s">
        <v>95</v>
      </c>
      <c r="B35" s="166"/>
      <c r="C35" s="166"/>
      <c r="D35" s="166"/>
      <c r="E35" s="166"/>
      <c r="F35" s="166"/>
      <c r="G35" s="166"/>
      <c r="H35" s="166"/>
      <c r="I35" s="166"/>
      <c r="J35" s="166"/>
      <c r="K35" s="166"/>
      <c r="L35" s="166"/>
      <c r="M35" s="166"/>
      <c r="N35" s="37"/>
      <c r="O35" s="37"/>
      <c r="P35" s="37"/>
      <c r="Q35" s="37"/>
      <c r="R35" s="37"/>
      <c r="S35" s="37"/>
    </row>
    <row r="36" spans="1:20" ht="37.5" customHeight="1">
      <c r="A36" s="157" t="s">
        <v>109</v>
      </c>
      <c r="B36" s="158"/>
      <c r="C36" s="158"/>
      <c r="D36" s="158"/>
      <c r="E36" s="158"/>
      <c r="F36" s="158"/>
      <c r="G36" s="158"/>
      <c r="H36" s="158"/>
      <c r="I36" s="158"/>
      <c r="J36" s="158"/>
      <c r="K36" s="158"/>
      <c r="L36" s="158"/>
      <c r="M36" s="158"/>
      <c r="N36" s="64"/>
      <c r="O36" s="65"/>
      <c r="P36" s="65"/>
      <c r="Q36" s="65"/>
      <c r="R36" s="65"/>
      <c r="S36" s="65"/>
      <c r="T36" s="33"/>
    </row>
    <row r="41" ht="25.5" customHeight="1"/>
    <row r="43" ht="29.25" customHeight="1"/>
  </sheetData>
  <mergeCells count="22">
    <mergeCell ref="C9:I9"/>
    <mergeCell ref="A24:B24"/>
    <mergeCell ref="A30:B30"/>
    <mergeCell ref="A36:M36"/>
    <mergeCell ref="A26:B26"/>
    <mergeCell ref="A27:B27"/>
    <mergeCell ref="A1:M1"/>
    <mergeCell ref="A2:M2"/>
    <mergeCell ref="A33:B33"/>
    <mergeCell ref="A17:B17"/>
    <mergeCell ref="A23:B23"/>
    <mergeCell ref="A5:M5"/>
    <mergeCell ref="D10:F10"/>
    <mergeCell ref="G12:I12"/>
    <mergeCell ref="A35:M35"/>
    <mergeCell ref="A19:B19"/>
    <mergeCell ref="A21:B21"/>
    <mergeCell ref="A22:B22"/>
    <mergeCell ref="A18:B18"/>
    <mergeCell ref="A28:B28"/>
    <mergeCell ref="A32:B32"/>
    <mergeCell ref="A31:B31"/>
  </mergeCells>
  <printOptions/>
  <pageMargins left="0.75" right="0.25" top="1.5" bottom="0.75" header="0.38" footer="1.1"/>
  <pageSetup horizontalDpi="600" verticalDpi="600" orientation="portrait" scale="79" r:id="rId2"/>
  <headerFooter alignWithMargins="0">
    <oddFooter>&amp;L&amp;6&amp;F&amp;C&amp;"Times New Roman,Regular" Page 3&amp;R&amp;6&amp;D&amp;T&amp;10
</oddFooter>
  </headerFooter>
  <drawing r:id="rId1"/>
</worksheet>
</file>

<file path=xl/worksheets/sheet4.xml><?xml version="1.0" encoding="utf-8"?>
<worksheet xmlns="http://schemas.openxmlformats.org/spreadsheetml/2006/main" xmlns:r="http://schemas.openxmlformats.org/officeDocument/2006/relationships">
  <dimension ref="A1:IV31"/>
  <sheetViews>
    <sheetView showGridLines="0" workbookViewId="0" topLeftCell="A1">
      <selection activeCell="A14" sqref="A14"/>
    </sheetView>
  </sheetViews>
  <sheetFormatPr defaultColWidth="9.140625" defaultRowHeight="12.75"/>
  <cols>
    <col min="1" max="1" width="5.57421875" style="33" customWidth="1"/>
    <col min="2" max="2" width="57.7109375" style="33" customWidth="1"/>
    <col min="3" max="3" width="15.7109375" style="33" customWidth="1"/>
    <col min="4" max="4" width="1.1484375" style="33" customWidth="1"/>
    <col min="5" max="5" width="15.7109375" style="33" customWidth="1"/>
    <col min="6" max="6" width="1.7109375" style="33" customWidth="1"/>
    <col min="7" max="7" width="8.00390625" style="33" customWidth="1"/>
    <col min="8" max="8" width="4.8515625" style="33" customWidth="1"/>
    <col min="9" max="16384" width="8.00390625" style="33" customWidth="1"/>
  </cols>
  <sheetData>
    <row r="1" spans="1:11" ht="18.75">
      <c r="A1" s="154" t="s">
        <v>29</v>
      </c>
      <c r="B1" s="154"/>
      <c r="C1" s="154"/>
      <c r="D1" s="154"/>
      <c r="E1" s="154"/>
      <c r="F1" s="6"/>
      <c r="G1" s="6"/>
      <c r="H1" s="6"/>
      <c r="I1" s="68"/>
      <c r="J1" s="39"/>
      <c r="K1" s="39"/>
    </row>
    <row r="2" spans="1:256" ht="12" customHeight="1">
      <c r="A2" s="156" t="s">
        <v>0</v>
      </c>
      <c r="B2" s="156"/>
      <c r="C2" s="156"/>
      <c r="D2" s="156"/>
      <c r="E2" s="156"/>
      <c r="F2" s="17"/>
      <c r="G2" s="17"/>
      <c r="H2" s="17"/>
      <c r="I2" s="67"/>
      <c r="J2" s="67"/>
      <c r="K2" s="67"/>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170"/>
      <c r="AO2" s="170"/>
      <c r="AP2" s="170"/>
      <c r="AQ2" s="170"/>
      <c r="AR2" s="170"/>
      <c r="AS2" s="170"/>
      <c r="AT2" s="170"/>
      <c r="AU2" s="170"/>
      <c r="AV2" s="170"/>
      <c r="AW2" s="170"/>
      <c r="AX2" s="170"/>
      <c r="AY2" s="170"/>
      <c r="AZ2" s="170"/>
      <c r="BA2" s="170"/>
      <c r="BB2" s="170"/>
      <c r="BC2" s="170"/>
      <c r="BD2" s="170"/>
      <c r="BE2" s="170"/>
      <c r="BF2" s="170"/>
      <c r="BG2" s="170"/>
      <c r="BH2" s="170"/>
      <c r="BI2" s="170"/>
      <c r="BJ2" s="170"/>
      <c r="BK2" s="170"/>
      <c r="BL2" s="170"/>
      <c r="BM2" s="170"/>
      <c r="BN2" s="170"/>
      <c r="BO2" s="170"/>
      <c r="BP2" s="170"/>
      <c r="BQ2" s="170"/>
      <c r="BR2" s="170"/>
      <c r="BS2" s="170"/>
      <c r="BT2" s="170"/>
      <c r="BU2" s="170"/>
      <c r="BV2" s="170"/>
      <c r="BW2" s="170"/>
      <c r="BX2" s="170"/>
      <c r="BY2" s="170"/>
      <c r="BZ2" s="170"/>
      <c r="CA2" s="170"/>
      <c r="CB2" s="170"/>
      <c r="CC2" s="170"/>
      <c r="CD2" s="170"/>
      <c r="CE2" s="170"/>
      <c r="CF2" s="170"/>
      <c r="CG2" s="170"/>
      <c r="CH2" s="170"/>
      <c r="CI2" s="170"/>
      <c r="CJ2" s="170"/>
      <c r="CK2" s="170"/>
      <c r="CL2" s="170"/>
      <c r="CM2" s="170"/>
      <c r="CN2" s="170"/>
      <c r="CO2" s="170"/>
      <c r="CP2" s="170"/>
      <c r="CQ2" s="170"/>
      <c r="CR2" s="170"/>
      <c r="CS2" s="170"/>
      <c r="CT2" s="170"/>
      <c r="CU2" s="170"/>
      <c r="CV2" s="170"/>
      <c r="CW2" s="170"/>
      <c r="CX2" s="170"/>
      <c r="CY2" s="170"/>
      <c r="CZ2" s="170"/>
      <c r="DA2" s="170"/>
      <c r="DB2" s="170"/>
      <c r="DC2" s="170"/>
      <c r="DD2" s="170"/>
      <c r="DE2" s="170"/>
      <c r="DF2" s="170"/>
      <c r="DG2" s="170"/>
      <c r="DH2" s="170"/>
      <c r="DI2" s="170"/>
      <c r="DJ2" s="170"/>
      <c r="DK2" s="170"/>
      <c r="DL2" s="170"/>
      <c r="DM2" s="170"/>
      <c r="DN2" s="170"/>
      <c r="DO2" s="170"/>
      <c r="DP2" s="170"/>
      <c r="DQ2" s="170"/>
      <c r="DR2" s="170"/>
      <c r="DS2" s="170"/>
      <c r="DT2" s="170"/>
      <c r="DU2" s="170"/>
      <c r="DV2" s="170"/>
      <c r="DW2" s="170"/>
      <c r="DX2" s="170"/>
      <c r="DY2" s="170"/>
      <c r="DZ2" s="170"/>
      <c r="EA2" s="170"/>
      <c r="EB2" s="170"/>
      <c r="EC2" s="170"/>
      <c r="ED2" s="170"/>
      <c r="EE2" s="170"/>
      <c r="EF2" s="170"/>
      <c r="EG2" s="170"/>
      <c r="EH2" s="170"/>
      <c r="EI2" s="170"/>
      <c r="EJ2" s="170"/>
      <c r="EK2" s="170"/>
      <c r="EL2" s="170"/>
      <c r="EM2" s="170"/>
      <c r="EN2" s="170"/>
      <c r="EO2" s="170"/>
      <c r="EP2" s="170"/>
      <c r="EQ2" s="170"/>
      <c r="ER2" s="170"/>
      <c r="ES2" s="170"/>
      <c r="ET2" s="170"/>
      <c r="EU2" s="170"/>
      <c r="EV2" s="170"/>
      <c r="EW2" s="170"/>
      <c r="EX2" s="170"/>
      <c r="EY2" s="170"/>
      <c r="EZ2" s="170"/>
      <c r="FA2" s="170"/>
      <c r="FB2" s="170"/>
      <c r="FC2" s="170"/>
      <c r="FD2" s="170"/>
      <c r="FE2" s="170"/>
      <c r="FF2" s="170"/>
      <c r="FG2" s="170"/>
      <c r="FH2" s="170"/>
      <c r="FI2" s="170"/>
      <c r="FJ2" s="170"/>
      <c r="FK2" s="170"/>
      <c r="FL2" s="170"/>
      <c r="FM2" s="170"/>
      <c r="FN2" s="170"/>
      <c r="FO2" s="170"/>
      <c r="FP2" s="170"/>
      <c r="FQ2" s="170"/>
      <c r="FR2" s="170"/>
      <c r="FS2" s="170"/>
      <c r="FT2" s="170"/>
      <c r="FU2" s="170"/>
      <c r="FV2" s="170"/>
      <c r="FW2" s="170"/>
      <c r="FX2" s="170"/>
      <c r="FY2" s="170"/>
      <c r="FZ2" s="170"/>
      <c r="GA2" s="170"/>
      <c r="GB2" s="170"/>
      <c r="GC2" s="170"/>
      <c r="GD2" s="170"/>
      <c r="GE2" s="170"/>
      <c r="GF2" s="170"/>
      <c r="GG2" s="170"/>
      <c r="GH2" s="170"/>
      <c r="GI2" s="170"/>
      <c r="GJ2" s="170"/>
      <c r="GK2" s="170"/>
      <c r="GL2" s="170"/>
      <c r="GM2" s="170"/>
      <c r="GN2" s="170"/>
      <c r="GO2" s="170"/>
      <c r="GP2" s="170"/>
      <c r="GQ2" s="170"/>
      <c r="GR2" s="170"/>
      <c r="GS2" s="170"/>
      <c r="GT2" s="170"/>
      <c r="GU2" s="170"/>
      <c r="GV2" s="170"/>
      <c r="GW2" s="170"/>
      <c r="GX2" s="170"/>
      <c r="GY2" s="170"/>
      <c r="GZ2" s="170"/>
      <c r="HA2" s="170"/>
      <c r="HB2" s="170"/>
      <c r="HC2" s="170"/>
      <c r="HD2" s="170"/>
      <c r="HE2" s="170"/>
      <c r="HF2" s="170"/>
      <c r="HG2" s="170"/>
      <c r="HH2" s="170"/>
      <c r="HI2" s="170"/>
      <c r="HJ2" s="170"/>
      <c r="HK2" s="170"/>
      <c r="HL2" s="170"/>
      <c r="HM2" s="170"/>
      <c r="HN2" s="170"/>
      <c r="HO2" s="170"/>
      <c r="HP2" s="170"/>
      <c r="HQ2" s="170"/>
      <c r="HR2" s="170"/>
      <c r="HS2" s="170"/>
      <c r="HT2" s="170"/>
      <c r="HU2" s="170"/>
      <c r="HV2" s="170"/>
      <c r="HW2" s="170"/>
      <c r="HX2" s="170"/>
      <c r="HY2" s="170"/>
      <c r="HZ2" s="170"/>
      <c r="IA2" s="170"/>
      <c r="IB2" s="170"/>
      <c r="IC2" s="170"/>
      <c r="ID2" s="170"/>
      <c r="IE2" s="170"/>
      <c r="IF2" s="170"/>
      <c r="IG2" s="170"/>
      <c r="IH2" s="170"/>
      <c r="II2" s="170"/>
      <c r="IJ2" s="170"/>
      <c r="IK2" s="170"/>
      <c r="IL2" s="170"/>
      <c r="IM2" s="170"/>
      <c r="IN2" s="170"/>
      <c r="IO2" s="170"/>
      <c r="IP2" s="170"/>
      <c r="IQ2" s="170"/>
      <c r="IR2" s="170"/>
      <c r="IS2" s="170"/>
      <c r="IT2" s="170"/>
      <c r="IU2" s="170"/>
      <c r="IV2" s="170"/>
    </row>
    <row r="3" spans="1:9" ht="9" customHeight="1">
      <c r="A3" s="9"/>
      <c r="B3" s="9"/>
      <c r="C3" s="1"/>
      <c r="D3" s="1"/>
      <c r="E3" s="12"/>
      <c r="F3" s="1"/>
      <c r="G3" s="1"/>
      <c r="H3" s="12"/>
      <c r="I3" s="3"/>
    </row>
    <row r="4" spans="1:9" ht="9" customHeight="1">
      <c r="A4" s="2"/>
      <c r="B4" s="2"/>
      <c r="C4" s="2"/>
      <c r="D4" s="2"/>
      <c r="E4" s="26"/>
      <c r="F4" s="2"/>
      <c r="G4" s="2"/>
      <c r="H4" s="26"/>
      <c r="I4" s="4"/>
    </row>
    <row r="5" spans="1:9" ht="18" customHeight="1">
      <c r="A5" s="159" t="s">
        <v>39</v>
      </c>
      <c r="B5" s="160"/>
      <c r="C5" s="160"/>
      <c r="D5" s="160"/>
      <c r="E5" s="160"/>
      <c r="F5" s="1"/>
      <c r="G5" s="1"/>
      <c r="H5" s="12"/>
      <c r="I5" s="1"/>
    </row>
    <row r="6" spans="1:5" ht="18" customHeight="1">
      <c r="A6" s="61" t="str">
        <f>+'IS'!B6</f>
        <v>FOR THE THREE MONTH PERIOD ENDED 30 JUNE 2007</v>
      </c>
      <c r="B6" s="118"/>
      <c r="C6" s="118"/>
      <c r="D6" s="118"/>
      <c r="E6" s="118"/>
    </row>
    <row r="7" spans="1:5" s="42" customFormat="1" ht="9" customHeight="1">
      <c r="A7" s="84"/>
      <c r="B7" s="84"/>
      <c r="C7" s="30"/>
      <c r="D7" s="30"/>
      <c r="E7" s="47"/>
    </row>
    <row r="8" spans="1:5" s="42" customFormat="1" ht="18" customHeight="1">
      <c r="A8" s="84"/>
      <c r="B8" s="84"/>
      <c r="C8" s="155" t="str">
        <f>+'IS'!G8</f>
        <v>CUMULATIVE PERIOD ENDED</v>
      </c>
      <c r="D8" s="155"/>
      <c r="E8" s="171"/>
    </row>
    <row r="9" spans="1:5" s="34" customFormat="1" ht="18" customHeight="1">
      <c r="A9" s="3"/>
      <c r="B9" s="3"/>
      <c r="C9" s="119">
        <f>+'BS'!B8</f>
        <v>39263</v>
      </c>
      <c r="D9" s="120"/>
      <c r="E9" s="119">
        <f>+'IS'!E9</f>
        <v>38898</v>
      </c>
    </row>
    <row r="10" spans="1:5" s="34" customFormat="1" ht="18" customHeight="1">
      <c r="A10" s="3"/>
      <c r="B10" s="3"/>
      <c r="C10" s="76" t="s">
        <v>2</v>
      </c>
      <c r="D10" s="121"/>
      <c r="E10" s="76" t="s">
        <v>2</v>
      </c>
    </row>
    <row r="11" spans="1:5" s="34" customFormat="1" ht="9" customHeight="1">
      <c r="A11" s="3"/>
      <c r="B11" s="3"/>
      <c r="C11" s="13"/>
      <c r="D11" s="52"/>
      <c r="E11" s="13"/>
    </row>
    <row r="12" spans="1:5" s="34" customFormat="1" ht="18" customHeight="1">
      <c r="A12" s="3" t="s">
        <v>32</v>
      </c>
      <c r="B12" s="1"/>
      <c r="C12" s="50">
        <v>79268</v>
      </c>
      <c r="D12" s="51"/>
      <c r="E12" s="50">
        <f>24324+1466-858</f>
        <v>24932</v>
      </c>
    </row>
    <row r="13" spans="1:5" s="34" customFormat="1" ht="18" customHeight="1">
      <c r="A13" s="32" t="s">
        <v>117</v>
      </c>
      <c r="B13" s="1"/>
      <c r="C13" s="50">
        <v>2042</v>
      </c>
      <c r="D13" s="51"/>
      <c r="E13" s="50">
        <v>12987</v>
      </c>
    </row>
    <row r="14" spans="1:5" s="34" customFormat="1" ht="18" customHeight="1">
      <c r="A14" s="32" t="s">
        <v>90</v>
      </c>
      <c r="B14" s="32"/>
      <c r="C14" s="53">
        <v>-452</v>
      </c>
      <c r="D14" s="51"/>
      <c r="E14" s="53">
        <v>-17556</v>
      </c>
    </row>
    <row r="15" spans="1:5" s="34" customFormat="1" ht="18" customHeight="1">
      <c r="A15" s="3" t="s">
        <v>89</v>
      </c>
      <c r="B15" s="3"/>
      <c r="C15" s="50">
        <f>+C12+C13+C14</f>
        <v>80858</v>
      </c>
      <c r="D15" s="51"/>
      <c r="E15" s="50">
        <f>+E12+E13+E14</f>
        <v>20363</v>
      </c>
    </row>
    <row r="16" spans="1:5" s="34" customFormat="1" ht="18" customHeight="1">
      <c r="A16" s="23" t="s">
        <v>43</v>
      </c>
      <c r="B16" s="1"/>
      <c r="C16" s="50">
        <f>591853*0+'BS'!E18+'BS'!E24</f>
        <v>469104</v>
      </c>
      <c r="D16" s="51"/>
      <c r="E16" s="50">
        <v>592711</v>
      </c>
    </row>
    <row r="17" spans="1:9" s="34" customFormat="1" ht="18" customHeight="1" thickBot="1">
      <c r="A17" s="23" t="s">
        <v>44</v>
      </c>
      <c r="B17" s="3"/>
      <c r="C17" s="54">
        <f>SUM(C15:C16)</f>
        <v>549962</v>
      </c>
      <c r="D17" s="51"/>
      <c r="E17" s="54">
        <f>SUM(E15:E16)</f>
        <v>613074</v>
      </c>
      <c r="I17" s="74"/>
    </row>
    <row r="18" spans="1:9" s="34" customFormat="1" ht="18" customHeight="1">
      <c r="A18" s="23"/>
      <c r="B18" s="1"/>
      <c r="C18" s="51"/>
      <c r="D18" s="51"/>
      <c r="E18" s="52"/>
      <c r="I18" s="74"/>
    </row>
    <row r="19" spans="1:5" s="34" customFormat="1" ht="18" customHeight="1">
      <c r="A19" s="4" t="s">
        <v>64</v>
      </c>
      <c r="B19" s="4"/>
      <c r="C19" s="51"/>
      <c r="D19" s="51"/>
      <c r="E19" s="52"/>
    </row>
    <row r="20" spans="1:5" s="34" customFormat="1" ht="9" customHeight="1">
      <c r="A20" s="4"/>
      <c r="B20" s="4"/>
      <c r="C20" s="51"/>
      <c r="D20" s="51"/>
      <c r="E20" s="52"/>
    </row>
    <row r="21" spans="1:5" s="34" customFormat="1" ht="18" customHeight="1">
      <c r="A21" s="4" t="s">
        <v>91</v>
      </c>
      <c r="B21" s="4"/>
      <c r="C21" s="51">
        <f>+C17-C22</f>
        <v>27209</v>
      </c>
      <c r="D21" s="51"/>
      <c r="E21" s="51">
        <v>15138</v>
      </c>
    </row>
    <row r="22" spans="1:5" s="34" customFormat="1" ht="18" customHeight="1">
      <c r="A22" s="4" t="s">
        <v>47</v>
      </c>
      <c r="B22" s="4"/>
      <c r="C22" s="51">
        <v>522753</v>
      </c>
      <c r="D22" s="51"/>
      <c r="E22" s="51">
        <f>9198+588738</f>
        <v>597936</v>
      </c>
    </row>
    <row r="23" spans="1:5" s="34" customFormat="1" ht="18" customHeight="1" thickBot="1">
      <c r="A23" s="4"/>
      <c r="B23" s="4"/>
      <c r="C23" s="54">
        <f>+C21+C22</f>
        <v>549962</v>
      </c>
      <c r="D23" s="51"/>
      <c r="E23" s="54">
        <f>+E22+E21</f>
        <v>613074</v>
      </c>
    </row>
    <row r="24" spans="1:5" ht="18" customHeight="1">
      <c r="A24" s="4"/>
      <c r="B24" s="79"/>
      <c r="C24" s="51"/>
      <c r="D24" s="51"/>
      <c r="E24" s="52"/>
    </row>
    <row r="25" spans="1:9" ht="26.25" customHeight="1">
      <c r="A25" s="166" t="s">
        <v>111</v>
      </c>
      <c r="B25" s="166"/>
      <c r="C25" s="166"/>
      <c r="D25" s="166"/>
      <c r="E25" s="166"/>
      <c r="F25" s="137"/>
      <c r="G25" s="137"/>
      <c r="H25" s="137"/>
      <c r="I25" s="137"/>
    </row>
    <row r="26" spans="1:5" ht="18" customHeight="1">
      <c r="A26" s="118"/>
      <c r="B26" s="118"/>
      <c r="C26" s="118"/>
      <c r="D26" s="118"/>
      <c r="E26" s="118"/>
    </row>
    <row r="27" spans="1:8" ht="36.75" customHeight="1">
      <c r="A27" s="157" t="s">
        <v>110</v>
      </c>
      <c r="B27" s="158"/>
      <c r="C27" s="158"/>
      <c r="D27" s="158"/>
      <c r="E27" s="158"/>
      <c r="F27" s="64"/>
      <c r="G27" s="64"/>
      <c r="H27" s="64"/>
    </row>
    <row r="28" spans="9:10" ht="15" customHeight="1">
      <c r="I28" s="35"/>
      <c r="J28" s="35"/>
    </row>
    <row r="30" ht="11.25">
      <c r="C30" s="45"/>
    </row>
    <row r="31" spans="3:5" ht="11.25">
      <c r="C31" s="45"/>
      <c r="E31" s="45"/>
    </row>
  </sheetData>
  <mergeCells count="55">
    <mergeCell ref="A5:E5"/>
    <mergeCell ref="A1:E1"/>
    <mergeCell ref="A2:E2"/>
    <mergeCell ref="A27:E27"/>
    <mergeCell ref="C8:E8"/>
    <mergeCell ref="A25:E25"/>
    <mergeCell ref="L2:P2"/>
    <mergeCell ref="Q2:U2"/>
    <mergeCell ref="V2:Z2"/>
    <mergeCell ref="AA2:AE2"/>
    <mergeCell ref="AF2:AJ2"/>
    <mergeCell ref="AK2:AO2"/>
    <mergeCell ref="AP2:AT2"/>
    <mergeCell ref="AU2:AY2"/>
    <mergeCell ref="AZ2:BD2"/>
    <mergeCell ref="BE2:BI2"/>
    <mergeCell ref="BJ2:BN2"/>
    <mergeCell ref="BO2:BS2"/>
    <mergeCell ref="BT2:BX2"/>
    <mergeCell ref="BY2:CC2"/>
    <mergeCell ref="CD2:CH2"/>
    <mergeCell ref="CI2:CM2"/>
    <mergeCell ref="CN2:CR2"/>
    <mergeCell ref="CS2:CW2"/>
    <mergeCell ref="CX2:DB2"/>
    <mergeCell ref="DC2:DG2"/>
    <mergeCell ref="DH2:DL2"/>
    <mergeCell ref="DM2:DQ2"/>
    <mergeCell ref="DR2:DV2"/>
    <mergeCell ref="DW2:EA2"/>
    <mergeCell ref="EB2:EF2"/>
    <mergeCell ref="EG2:EK2"/>
    <mergeCell ref="EL2:EP2"/>
    <mergeCell ref="EQ2:EU2"/>
    <mergeCell ref="EV2:EZ2"/>
    <mergeCell ref="FA2:FE2"/>
    <mergeCell ref="FF2:FJ2"/>
    <mergeCell ref="FK2:FO2"/>
    <mergeCell ref="FP2:FT2"/>
    <mergeCell ref="FU2:FY2"/>
    <mergeCell ref="FZ2:GD2"/>
    <mergeCell ref="GE2:GI2"/>
    <mergeCell ref="GJ2:GN2"/>
    <mergeCell ref="GO2:GS2"/>
    <mergeCell ref="GT2:GX2"/>
    <mergeCell ref="GY2:HC2"/>
    <mergeCell ref="HD2:HH2"/>
    <mergeCell ref="HI2:HM2"/>
    <mergeCell ref="HN2:HR2"/>
    <mergeCell ref="HS2:HW2"/>
    <mergeCell ref="IR2:IV2"/>
    <mergeCell ref="HX2:IB2"/>
    <mergeCell ref="IC2:IG2"/>
    <mergeCell ref="IH2:IL2"/>
    <mergeCell ref="IM2:IQ2"/>
  </mergeCells>
  <printOptions/>
  <pageMargins left="1" right="0.5" top="1.5" bottom="0.75" header="0.38" footer="1.1"/>
  <pageSetup horizontalDpi="600" verticalDpi="600" orientation="portrait" scale="93" r:id="rId1"/>
  <headerFooter alignWithMargins="0">
    <oddFooter>&amp;C&amp;"Times New Roman,Regular" Page 4&amp;R
</oddFooter>
  </headerFooter>
</worksheet>
</file>

<file path=xl/worksheets/sheet5.xml><?xml version="1.0" encoding="utf-8"?>
<worksheet xmlns="http://schemas.openxmlformats.org/spreadsheetml/2006/main" xmlns:r="http://schemas.openxmlformats.org/officeDocument/2006/relationships">
  <dimension ref="A1:K8"/>
  <sheetViews>
    <sheetView showGridLines="0" workbookViewId="0" topLeftCell="A1">
      <selection activeCell="B8" sqref="B8"/>
    </sheetView>
  </sheetViews>
  <sheetFormatPr defaultColWidth="9.140625" defaultRowHeight="12.75"/>
  <cols>
    <col min="1" max="1" width="38.00390625" style="24" customWidth="1"/>
    <col min="2" max="2" width="35.28125" style="24" customWidth="1"/>
    <col min="3" max="16384" width="8.00390625" style="24" customWidth="1"/>
  </cols>
  <sheetData>
    <row r="1" spans="1:11" ht="12.75">
      <c r="A1" s="24" t="s">
        <v>13</v>
      </c>
      <c r="B1" s="32" t="s">
        <v>30</v>
      </c>
      <c r="C1" s="32"/>
      <c r="D1" s="32"/>
      <c r="E1" s="32"/>
      <c r="F1" s="32"/>
      <c r="G1" s="32"/>
      <c r="H1" s="32"/>
      <c r="I1" s="32"/>
      <c r="J1" s="32"/>
      <c r="K1" s="32"/>
    </row>
    <row r="2" spans="2:11" ht="12.75">
      <c r="B2" s="21"/>
      <c r="C2" s="21"/>
      <c r="D2" s="21"/>
      <c r="E2" s="21"/>
      <c r="F2" s="21"/>
      <c r="G2" s="22"/>
      <c r="H2" s="21"/>
      <c r="I2" s="21"/>
      <c r="J2" s="22"/>
      <c r="K2" s="23"/>
    </row>
    <row r="3" spans="1:11" ht="12.75">
      <c r="A3" s="24" t="s">
        <v>16</v>
      </c>
      <c r="B3" s="23" t="s">
        <v>65</v>
      </c>
      <c r="C3" s="21"/>
      <c r="D3" s="21"/>
      <c r="E3" s="21"/>
      <c r="F3" s="21"/>
      <c r="G3" s="22"/>
      <c r="H3" s="21"/>
      <c r="I3" s="21"/>
      <c r="J3" s="22"/>
      <c r="K3" s="23"/>
    </row>
    <row r="4" spans="2:11" ht="12.75">
      <c r="B4" s="23" t="s">
        <v>66</v>
      </c>
      <c r="C4" s="21"/>
      <c r="D4" s="21"/>
      <c r="E4" s="21"/>
      <c r="F4" s="21"/>
      <c r="G4" s="22"/>
      <c r="H4" s="21"/>
      <c r="I4" s="21"/>
      <c r="J4" s="22"/>
      <c r="K4" s="23"/>
    </row>
    <row r="5" spans="2:11" ht="12.75">
      <c r="B5" s="23"/>
      <c r="C5" s="21"/>
      <c r="D5" s="21"/>
      <c r="E5" s="21"/>
      <c r="F5" s="21"/>
      <c r="G5" s="22"/>
      <c r="H5" s="21"/>
      <c r="I5" s="21"/>
      <c r="J5" s="22"/>
      <c r="K5" s="23"/>
    </row>
    <row r="6" spans="1:11" ht="12.75">
      <c r="A6" s="24" t="s">
        <v>15</v>
      </c>
      <c r="B6" s="23">
        <v>3</v>
      </c>
      <c r="C6" s="21"/>
      <c r="D6" s="21"/>
      <c r="E6" s="21"/>
      <c r="F6" s="21"/>
      <c r="G6" s="22"/>
      <c r="H6" s="21"/>
      <c r="I6" s="21"/>
      <c r="J6" s="22"/>
      <c r="K6" s="23"/>
    </row>
    <row r="8" spans="1:2" ht="12.75">
      <c r="A8" s="24" t="s">
        <v>14</v>
      </c>
      <c r="B8" s="25">
        <f>+Cashflow!C9</f>
        <v>39263</v>
      </c>
    </row>
  </sheetData>
  <printOptions/>
  <pageMargins left="0.3937007874015748" right="0.3937007874015748" top="0.3937007874015748" bottom="0.3937007874015748" header="0.1968503937007874" footer="0.1968503937007874"/>
  <pageSetup horizontalDpi="600" verticalDpi="600" orientation="portrait" paperSize="9" r:id="rId1"/>
  <headerFooter alignWithMargins="0">
    <oddHeader>&amp;R&amp;7&amp;D &amp;T</oddHeader>
    <oddFooter>&amp;L&amp;7&amp;F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NALAININ</cp:lastModifiedBy>
  <cp:lastPrinted>2007-08-16T06:34:40Z</cp:lastPrinted>
  <dcterms:created xsi:type="dcterms:W3CDTF">1999-02-13T02:20:00Z</dcterms:created>
  <dcterms:modified xsi:type="dcterms:W3CDTF">2007-08-16T06:35:49Z</dcterms:modified>
  <cp:category/>
  <cp:version/>
  <cp:contentType/>
  <cp:contentStatus/>
</cp:coreProperties>
</file>